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지역요약" sheetId="1" r:id="rId1"/>
    <sheet name="월별거래량" sheetId="2" r:id="rId2"/>
    <sheet name="주요단지가격변동" sheetId="3" r:id="rId3"/>
    <sheet name="주간아파트시세" sheetId="4" r:id="rId4"/>
    <sheet name="입주물량" sheetId="5" r:id="rId5"/>
    <sheet name="청약경쟁률" sheetId="6" r:id="rId6"/>
    <sheet name="인구" sheetId="7" r:id="rId7"/>
    <sheet name="미분양" sheetId="8" r:id="rId8"/>
    <sheet name="선택단지최근TOP10" sheetId="9" r:id="rId9"/>
    <sheet name="선택단지최근1년" sheetId="10" r:id="rId10"/>
    <sheet name="평형별시세" sheetId="11" r:id="rId11"/>
    <sheet name="실거래_요약" sheetId="12" r:id="rId12"/>
    <sheet name="실거래_전체추이" sheetId="13" r:id="rId13"/>
    <sheet name="실거래_유형별신호" sheetId="14" r:id="rId14"/>
    <sheet name="실거래_유형별월간" sheetId="15" r:id="rId15"/>
    <sheet name="실거래_거래유형전환" sheetId="16" r:id="rId16"/>
    <sheet name="실거래_유형내거래전환" sheetId="17" r:id="rId17"/>
    <sheet name="실거래_지역비교" sheetId="18" r:id="rId18"/>
    <sheet name="실거래_하위지역유형흐름" sheetId="19" r:id="rId19"/>
    <sheet name="실거래_하위지역거래전환" sheetId="20" r:id="rId20"/>
    <sheet name="실거래_분석집계원자료" sheetId="21" r:id="rId21"/>
    <sheet name="실거래_집계기준" sheetId="22" r:id="rId22"/>
  </sheets>
  <definedNames>
    <definedName name="_xlnm._FilterDatabase" localSheetId="0">'지역요약'!A15:J16</definedName>
    <definedName name="_xlnm._FilterDatabase" localSheetId="1">'월별거래량'!A5:E18</definedName>
    <definedName name="_xlnm._FilterDatabase" localSheetId="2">'주요단지가격변동'!A5:I20</definedName>
    <definedName name="_xlnm._FilterDatabase" localSheetId="3">'주간아파트시세'!A5:F57</definedName>
    <definedName name="_xlnm._FilterDatabase" localSheetId="4">'입주물량'!A5:E36</definedName>
    <definedName name="_xlnm._FilterDatabase" localSheetId="5">'청약경쟁률'!A5:H12</definedName>
    <definedName name="_xlnm._FilterDatabase" localSheetId="6">'인구'!A5:E9</definedName>
    <definedName name="_xlnm._FilterDatabase" localSheetId="7">'미분양'!A5:D18</definedName>
    <definedName name="_xlnm._FilterDatabase" localSheetId="8">'선택단지최근TOP10'!A5:H125</definedName>
    <definedName name="_xlnm._FilterDatabase" localSheetId="9">'선택단지최근1년'!A5:H429</definedName>
    <definedName name="_xlnm._FilterDatabase" localSheetId="10">'평형별시세'!A5:R178</definedName>
    <definedName name="_xlnm._FilterDatabase" localSheetId="12">'실거래_전체추이'!A6:J18</definedName>
    <definedName name="_xlnm._FilterDatabase" localSheetId="13">'실거래_유형별신호'!A6:P15</definedName>
    <definedName name="_xlnm._FilterDatabase" localSheetId="14">'실거래_유형별월간'!A6:H114</definedName>
    <definedName name="_xlnm._FilterDatabase" localSheetId="15">'실거래_거래유형전환'!A6:L18</definedName>
    <definedName name="_xlnm._FilterDatabase" localSheetId="16">'실거래_유형내거래전환'!A6:N10</definedName>
    <definedName name="_xlnm._FilterDatabase" localSheetId="17">'실거래_지역비교'!A6:O7</definedName>
    <definedName name="_xlnm._FilterDatabase" localSheetId="18">'실거래_하위지역유형흐름'!A6:L17</definedName>
    <definedName name="_xlnm._FilterDatabase" localSheetId="19">'실거래_하위지역거래전환'!A6:N7</definedName>
    <definedName name="_xlnm._FilterDatabase" localSheetId="20">'실거래_분석집계원자료'!A6:P124</definedName>
    <definedName name="_xlnm._FilterDatabase" localSheetId="21">'실거래_집계기준'!A6:C29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5" formatCode="0.0"/>
    <numFmt numFmtId="166" formatCode="0.00&quot;:1&quot;"/>
    <numFmt numFmtId="167" formatCode="0.0"/>
    <numFmt numFmtId="168" formatCode="0.0"/>
    <numFmt numFmtId="169" formatCode="#,##0&quot;건&quot;"/>
    <numFmt numFmtId="170" formatCode="#,##0&quot;건&quot;"/>
    <numFmt numFmtId="171" formatCode="+0.0%;-0.0%;0.0%"/>
    <numFmt numFmtId="172" formatCode="0.0&quot;점&quot;"/>
    <numFmt numFmtId="173" formatCode="#,##0&quot;원&quot;"/>
    <numFmt numFmtId="174" formatCode="+0.0%;-0.0%;0.0%"/>
    <numFmt numFmtId="175" formatCode="#,##0.0"/>
    <numFmt numFmtId="176" formatCode="#,##0&quot;원&quot;"/>
    <numFmt numFmtId="177" formatCode="+0.0%;-0.0%;0.0%"/>
    <numFmt numFmtId="178" formatCode="#,##0.0"/>
    <numFmt numFmtId="179" formatCode="+0.0%;-0.0%;0.0%"/>
    <numFmt numFmtId="180" formatCode="0.0%"/>
    <numFmt numFmtId="181" formatCode="+0.0&quot; %p&quot;;-0.0&quot; %p&quot;;0.0&quot; %p&quot;"/>
    <numFmt numFmtId="182" formatCode="0.0&quot;점&quot;"/>
    <numFmt numFmtId="183" formatCode="+0.0%;-0.0%;0.0%"/>
    <numFmt numFmtId="184" formatCode="+0.0&quot; %p&quot;;-0.0&quot; %p&quot;;0.0&quot; %p&quot;"/>
    <numFmt numFmtId="185" formatCode="0.0%"/>
    <numFmt numFmtId="186" formatCode="#,##0.0&quot;㎡&quot;"/>
  </numFmts>
  <fonts count="81" x14ac:knownFonts="1">
    <font>
      <sz val="11"/>
      <name val="Calibri"/>
    </font>
    <font>
      <sz val="11"/>
      <name val="Calibri"/>
    </font>
    <font>
      <sz val="16"/>
      <name val="맑은 고딕"/>
      <b/>
      <color rgb="FFFFFF"/>
    </font>
    <font>
      <sz val="16"/>
      <name val="맑은 고딕"/>
      <b/>
      <color rgb="FFFFFF"/>
    </font>
    <font>
      <sz val="10"/>
      <name val="맑은 고딕"/>
      <b/>
      <color rgb="0E3446"/>
    </font>
    <font>
      <sz val="10"/>
      <name val="맑은 고딕"/>
      <color rgb="334155"/>
    </font>
    <font>
      <sz val="10"/>
      <name val="맑은 고딕"/>
      <b/>
      <color rgb="0E3446"/>
    </font>
    <font>
      <sz val="10"/>
      <name val="맑은 고딕"/>
      <color rgb="334155"/>
    </font>
    <font>
      <sz val="10"/>
      <name val="맑은 고딕"/>
      <b/>
      <color rgb="FFFFFF"/>
    </font>
    <font>
      <sz val="10"/>
      <name val="맑은 고딕"/>
      <b/>
      <color rgb="FFFFFF"/>
    </font>
    <font>
      <sz val="10"/>
      <name val="맑은 고딕"/>
      <b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b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1"/>
      <name val="맑은 고딕"/>
      <b/>
      <color rgb="FFFFFF"/>
    </font>
    <font>
      <sz val="11"/>
      <name val="맑은 고딕"/>
      <b/>
      <color rgb="FFFFFF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5"/>
      <name val="맑은 고딕"/>
      <b/>
      <color rgb="FFFFFF"/>
    </font>
    <font>
      <sz val="11"/>
      <name val="맑은 고딕"/>
      <b/>
      <color rgb="FFFFFF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0"/>
      <name val="맑은 고딕"/>
      <color rgb="1F2937"/>
    </font>
    <font>
      <sz val="15"/>
      <name val="맑은 고딕"/>
      <b/>
      <color rgb="FFFFFF"/>
    </font>
    <font>
      <sz val="9"/>
      <name val="맑은 고딕"/>
      <b/>
      <color rgb="334155"/>
    </font>
    <font>
      <sz val="9"/>
      <name val="맑은 고딕"/>
      <color rgb="334155"/>
    </font>
    <font>
      <sz val="9"/>
      <name val="맑은 고딕"/>
      <color rgb="334155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9"/>
      <name val="맑은 고딕"/>
      <color rgb="1F2937"/>
    </font>
    <font>
      <sz val="17"/>
      <name val="Malgun Gothic"/>
      <b/>
      <color rgb="FFFFFF"/>
    </font>
    <font>
      <sz val="11"/>
      <name val="Malgun Gothic"/>
      <b/>
      <color rgb="0E3446"/>
    </font>
    <font>
      <sz val="9"/>
      <name val="Malgun Gothic"/>
      <color rgb="64748B"/>
    </font>
    <font>
      <sz val="11"/>
      <name val="Malgun Gothic"/>
      <b/>
      <color rgb="FFFFFF"/>
    </font>
    <font>
      <sz val="9"/>
      <name val="Malgun Gothic"/>
      <b/>
      <color rgb="0E3446"/>
    </font>
    <font>
      <sz val="9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0E3446"/>
    </font>
    <font>
      <sz val="13"/>
      <name val="Malgun Gothic"/>
      <b/>
      <color rgb="C2413A"/>
    </font>
    <font>
      <sz val="13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b/>
      <color rgb="0E3446"/>
    </font>
    <font>
      <sz val="9"/>
      <name val="Malgun Gothic"/>
      <color rgb="1F2937"/>
    </font>
    <font>
      <sz val="9"/>
      <name val="Malgun Gothic"/>
      <u/>
      <color rgb="0563C1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b/>
      <color rgb="2563A8"/>
    </font>
    <font>
      <sz val="9"/>
      <name val="Malgun Gothic"/>
      <color rgb="1F2937"/>
    </font>
    <font>
      <sz val="9"/>
      <name val="Malgun Gothic"/>
      <b/>
      <color rgb="2563A8"/>
    </font>
    <font>
      <sz val="9"/>
      <name val="Malgun Gothic"/>
      <color rgb="1F2937"/>
    </font>
    <font>
      <sz val="9"/>
      <name val="Malgun Gothic"/>
      <b/>
      <color rgb="0E3446"/>
    </font>
    <font>
      <sz val="9"/>
      <name val="Malgun Gothic"/>
      <b/>
      <color rgb="C2413A"/>
    </font>
    <font>
      <sz val="9"/>
      <name val="Malgun Gothic"/>
      <b/>
      <color rgb="C2413A"/>
    </font>
    <font>
      <sz val="9"/>
      <name val="Malgun Gothic"/>
      <color rgb="1F2937"/>
    </font>
    <font>
      <sz val="9"/>
      <name val="Malgun Gothic"/>
      <color rgb="1F2937"/>
    </font>
    <font>
      <sz val="9"/>
      <name val="Malgun Gothic"/>
      <u/>
      <color rgb="0563C1"/>
    </font>
  </fonts>
  <fills count="81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2D8478"/>
        <bgColor/>
      </patternFill>
    </fill>
    <fill>
      <patternFill patternType="solid">
        <fgColor rgb="FF2D8478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2D847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0E3446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F4F8FA"/>
        <bgColor/>
      </patternFill>
    </fill>
    <fill>
      <patternFill patternType="solid">
        <fgColor rgb="FF0E3446"/>
        <bgColor/>
      </patternFill>
    </fill>
    <fill>
      <patternFill patternType="solid">
        <fgColor rgb="FFE6F2F0"/>
        <bgColor/>
      </patternFill>
    </fill>
    <fill>
      <patternFill patternType="solid">
        <fgColor rgb="FFFFFFFF"/>
        <bgColor/>
      </patternFill>
    </fill>
    <fill>
      <patternFill patternType="solid">
        <fgColor rgb="FF0F766E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6F2F0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3FAF8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EFF6FF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  <fill>
      <patternFill patternType="solid">
        <fgColor rgb="FFFFF8E7"/>
        <bgColor/>
      </patternFill>
    </fill>
    <fill>
      <patternFill patternType="solid">
        <fgColor rgb="FFFFFFFF"/>
        <bgColor/>
      </patternFill>
    </fill>
    <fill>
      <patternFill patternType="solid">
        <fgColor rgb="FFFFFFFF"/>
        <bgColor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D7E1E8"/>
      </left>
      <right style="thin">
        <color rgb="D7E1E8"/>
      </right>
      <top style="thin">
        <color rgb="D7E1E8"/>
      </top>
      <bottom style="thin">
        <color rgb="D7E1E8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/>
      <right/>
      <top/>
      <bottom style="thin">
        <color rgb="D7DEE5"/>
      </bottom>
      <diagonal/>
    </border>
    <border>
      <left style="thin">
        <color rgb="AAB7C4"/>
      </left>
      <right style="thin">
        <color rgb="AAB7C4"/>
      </right>
      <top style="thin">
        <color rgb="AAB7C4"/>
      </top>
      <bottom style="thin">
        <color rgb="AAB7C4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  <border>
      <left/>
      <right/>
      <top/>
      <bottom style="thin">
        <color rgb="E2E8F0"/>
      </bottom>
      <diagonal/>
    </border>
  </borders>
  <cellStyleXfs>
    <xf numFmtId="0" fontId="0" fillId="0" borderId="0"/>
  </cellStyleXfs>
  <cellXfs count="82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left" vertical="center" wrapText="true"/>
    </xf>
    <xf numFmtId="0" fontId="3" fillId="3" borderId="3" xfId="0" applyFont="1" applyFill="1" applyBorder="1" applyAlignment="1">
      <alignment horizontal="center" vertical="center" wrapText="true"/>
    </xf>
    <xf numFmtId="0" fontId="4" fillId="4" borderId="0" xfId="0" applyFont="1" applyFill="1" applyAlignment="1">
      <alignment vertical="center" wrapText="true"/>
    </xf>
    <xf numFmtId="0" fontId="5" fillId="5" borderId="0" xfId="0" applyFont="1" applyFill="1" applyAlignment="1">
      <alignment vertical="center" wrapText="true"/>
    </xf>
    <xf numFmtId="0" fontId="6" fillId="6" borderId="0" xfId="0" applyFont="1" applyFill="1" applyAlignment="1">
      <alignment vertical="center" wrapText="true"/>
    </xf>
    <xf numFmtId="0" fontId="7" fillId="7" borderId="0" xfId="0" applyFont="1" applyFill="1" applyAlignment="1">
      <alignment vertical="center" wrapText="true"/>
    </xf>
    <xf numFmtId="0" fontId="8" fillId="8" borderId="4" xfId="0" applyFont="1" applyFill="1" applyBorder="1" applyAlignment="1">
      <alignment horizontal="left" vertical="center" wrapText="true"/>
    </xf>
    <xf numFmtId="0" fontId="9" fillId="9" borderId="5" xfId="0" applyFont="1" applyFill="1" applyBorder="1" applyAlignment="1">
      <alignment horizontal="center" vertical="center" wrapText="true"/>
    </xf>
    <xf numFmtId="0" fontId="10" fillId="10" borderId="6" xfId="0" applyFont="1" applyFill="1" applyBorder="1" applyAlignment="1">
      <alignment horizontal="left" vertical="center" wrapText="true"/>
    </xf>
    <xf numFmtId="3" fontId="11" fillId="11" borderId="7" xfId="0" applyFont="1" applyFill="1" applyBorder="1" applyNumberFormat="1" applyAlignment="1">
      <alignment horizontal="center" vertical="center" wrapText="true"/>
    </xf>
    <xf numFmtId="2" fontId="12" fillId="12" borderId="8" xfId="0" applyFont="1" applyFill="1" applyBorder="1" applyNumberFormat="1" applyAlignment="1">
      <alignment horizontal="center" vertical="center" wrapText="true"/>
    </xf>
    <xf numFmtId="0" fontId="13" fillId="13" borderId="9" xfId="0" applyFont="1" applyFill="1" applyBorder="1" applyAlignment="1">
      <alignment horizontal="left" vertical="center" wrapText="true"/>
    </xf>
    <xf numFmtId="2" fontId="14" fillId="14" borderId="10" xfId="0" applyFont="1" applyFill="1" applyBorder="1" applyNumberFormat="1" applyAlignment="1">
      <alignment horizontal="center" vertical="center" wrapText="true"/>
    </xf>
    <xf numFmtId="0" fontId="15" fillId="15" borderId="11" xfId="0" applyFont="1" applyFill="1" applyBorder="1" applyAlignment="1">
      <alignment horizontal="center" vertical="center" wrapText="true"/>
    </xf>
    <xf numFmtId="0" fontId="16" fillId="16" borderId="12" xfId="0" applyFont="1" applyFill="1" applyBorder="1" applyAlignment="1">
      <alignment horizontal="center" vertical="center" wrapText="true"/>
    </xf>
    <xf numFmtId="3" fontId="17" fillId="17" borderId="13" xfId="0" applyFont="1" applyFill="1" applyBorder="1" applyNumberFormat="1" applyAlignment="1">
      <alignment horizontal="center" vertical="center" wrapText="true"/>
    </xf>
    <xf numFmtId="0" fontId="18" fillId="18" borderId="14" xfId="0" applyFont="1" applyFill="1" applyBorder="1" applyAlignment="1">
      <alignment horizontal="left" vertical="center" wrapText="true"/>
    </xf>
    <xf numFmtId="0" fontId="19" fillId="19" borderId="15" xfId="0" applyFont="1" applyFill="1" applyBorder="1" applyAlignment="1">
      <alignment horizontal="center" vertical="center" wrapText="true"/>
    </xf>
    <xf numFmtId="0" fontId="20" fillId="20" borderId="16" xfId="0" applyFont="1" applyFill="1" applyBorder="1" applyAlignment="1">
      <alignment horizontal="left" vertical="center" wrapText="true"/>
    </xf>
    <xf numFmtId="0" fontId="21" fillId="21" borderId="0" xfId="0" applyFont="1" applyFill="1"/>
    <xf numFmtId="0" fontId="22" fillId="22" borderId="0" xfId="0" applyFont="1" applyFill="1"/>
    <xf numFmtId="0" fontId="23" fillId="23" borderId="0" xfId="0" applyFont="1" applyFill="1" applyAlignment="1">
      <alignment vertical="center"/>
    </xf>
    <xf numFmtId="0" fontId="24" fillId="24" borderId="0" xfId="0" applyFont="1" applyFill="1" applyAlignment="1">
      <alignment horizontal="center" vertical="center" wrapText="true"/>
    </xf>
    <xf numFmtId="3" fontId="25" fillId="25" borderId="0" xfId="0" applyFont="1" applyFill="1" applyNumberFormat="1"/>
    <xf numFmtId="165" fontId="26" fillId="26" borderId="0" xfId="0" applyFont="1" applyFill="1" applyNumberFormat="1"/>
    <xf numFmtId="2" fontId="27" fillId="27" borderId="0" xfId="0" applyFont="1" applyFill="1" applyNumberFormat="1"/>
    <xf numFmtId="166" fontId="28" fillId="28" borderId="0" xfId="0" applyFont="1" applyFill="1" applyNumberFormat="1"/>
    <xf numFmtId="1" fontId="29" fillId="29" borderId="0" xfId="0" applyFont="1" applyFill="1" applyNumberFormat="1"/>
    <xf numFmtId="0" fontId="30" fillId="30" borderId="0" xfId="0" applyFont="1" applyFill="1" applyAlignment="1">
      <alignment horizontal="left" vertical="center"/>
    </xf>
    <xf numFmtId="0" fontId="31" fillId="31" borderId="0" xfId="0" applyFont="1" applyFill="1" applyAlignment="1">
      <alignment vertical="center" wrapText="true"/>
    </xf>
    <xf numFmtId="0" fontId="32" fillId="32" borderId="0" xfId="0" applyFont="1" applyFill="1" applyAlignment="1">
      <alignment vertical="center" wrapText="true"/>
    </xf>
    <xf numFmtId="0" fontId="33" fillId="33" borderId="0" xfId="0" applyFont="1" applyFill="1" applyAlignment="1">
      <alignment vertical="center" wrapText="true"/>
    </xf>
    <xf numFmtId="0" fontId="34" fillId="34" borderId="17" xfId="0" applyFont="1" applyFill="1" applyBorder="1" applyAlignment="1">
      <alignment horizontal="center" vertical="center"/>
    </xf>
    <xf numFmtId="2" fontId="35" fillId="35" borderId="18" xfId="0" applyFont="1" applyFill="1" applyBorder="1" applyNumberFormat="1" applyAlignment="1">
      <alignment horizontal="center" vertical="center"/>
    </xf>
    <xf numFmtId="167" fontId="36" fillId="36" borderId="19" xfId="0" applyFont="1" applyFill="1" applyBorder="1" applyNumberFormat="1" applyAlignment="1">
      <alignment horizontal="center" vertical="center"/>
    </xf>
    <xf numFmtId="1" fontId="37" fillId="37" borderId="20" xfId="0" applyFont="1" applyFill="1" applyBorder="1" applyNumberFormat="1" applyAlignment="1">
      <alignment horizontal="center" vertical="center"/>
    </xf>
    <xf numFmtId="4" fontId="38" fillId="38" borderId="21" xfId="0" applyFont="1" applyFill="1" applyBorder="1" applyNumberFormat="1" applyAlignment="1">
      <alignment horizontal="center" vertical="center"/>
    </xf>
    <xf numFmtId="0" fontId="39" fillId="39" borderId="22" xfId="0" applyFont="1" applyFill="1" applyBorder="1" applyAlignment="1">
      <alignment horizontal="center" vertical="center"/>
    </xf>
    <xf numFmtId="2" fontId="40" fillId="40" borderId="23" xfId="0" applyFont="1" applyFill="1" applyBorder="1" applyNumberFormat="1" applyAlignment="1">
      <alignment horizontal="center" vertical="center"/>
    </xf>
    <xf numFmtId="168" fontId="41" fillId="41" borderId="24" xfId="0" applyFont="1" applyFill="1" applyBorder="1" applyNumberFormat="1" applyAlignment="1">
      <alignment horizontal="center" vertical="center"/>
    </xf>
    <xf numFmtId="1" fontId="42" fillId="42" borderId="25" xfId="0" applyFont="1" applyFill="1" applyBorder="1" applyNumberFormat="1" applyAlignment="1">
      <alignment horizontal="center" vertical="center"/>
    </xf>
    <xf numFmtId="4" fontId="43" fillId="43" borderId="26" xfId="0" applyFont="1" applyFill="1" applyBorder="1" applyNumberFormat="1" applyAlignment="1">
      <alignment horizontal="center" vertical="center"/>
    </xf>
    <xf numFmtId="0" fontId="44" fillId="44" borderId="0" xfId="0" applyFont="1" applyFill="1" applyAlignment="1">
      <alignment horizontal="left" vertical="center"/>
    </xf>
    <xf numFmtId="0" fontId="45" fillId="45" borderId="0" xfId="0" applyFont="1" applyFill="1" applyAlignment="1">
      <alignment horizontal="left" vertical="center" wrapText="true"/>
    </xf>
    <xf numFmtId="0" fontId="46" fillId="46" borderId="0" xfId="0" applyFont="1" applyFill="1" applyAlignment="1">
      <alignment horizontal="left" vertical="center" wrapText="true"/>
    </xf>
    <xf numFmtId="0" fontId="47" fillId="47" borderId="0" xfId="0" applyFont="1" applyFill="1" applyAlignment="1">
      <alignment horizontal="left" vertical="center"/>
    </xf>
    <xf numFmtId="0" fontId="48" fillId="48" borderId="27" xfId="0" applyFont="1" applyFill="1" applyBorder="1" applyAlignment="1">
      <alignment horizontal="center" vertical="center" wrapText="true"/>
    </xf>
    <xf numFmtId="0" fontId="49" fillId="49" borderId="28" xfId="0" applyFont="1" applyFill="1" applyBorder="1" applyAlignment="1">
      <alignment horizontal="center" vertical="center" wrapText="true"/>
    </xf>
    <xf numFmtId="169" fontId="50" fillId="50" borderId="29" xfId="0" applyFont="1" applyFill="1" applyBorder="1" applyNumberFormat="1" applyAlignment="1">
      <alignment horizontal="center" vertical="center"/>
    </xf>
    <xf numFmtId="0" fontId="51" fillId="51" borderId="30" xfId="0" applyFont="1" applyFill="1" applyBorder="1" applyAlignment="1">
      <alignment horizontal="center" vertical="center"/>
    </xf>
    <xf numFmtId="170" fontId="52" fillId="52" borderId="31" xfId="0" applyFont="1" applyFill="1" applyBorder="1" applyNumberFormat="1" applyAlignment="1">
      <alignment horizontal="center" vertical="center"/>
    </xf>
    <xf numFmtId="171" fontId="53" fillId="53" borderId="32" xfId="0" applyFont="1" applyFill="1" applyBorder="1" applyNumberFormat="1" applyAlignment="1">
      <alignment horizontal="center" vertical="center"/>
    </xf>
    <xf numFmtId="172" fontId="54" fillId="54" borderId="33" xfId="0" applyFont="1" applyFill="1" applyBorder="1" applyNumberFormat="1" applyAlignment="1">
      <alignment horizontal="center" vertical="center"/>
    </xf>
    <xf numFmtId="0" fontId="55" fillId="55" borderId="34" xfId="0" applyFont="1" applyFill="1" applyBorder="1" applyAlignment="1">
      <alignment horizontal="center" vertical="center" wrapText="true"/>
    </xf>
    <xf numFmtId="0" fontId="56" fillId="56" borderId="35" xfId="0" applyFont="1" applyFill="1" applyBorder="1" applyAlignment="1">
      <alignment horizontal="center" vertical="center" wrapText="true"/>
    </xf>
    <xf numFmtId="0" fontId="57" fillId="57" borderId="36" xfId="0" applyFont="1" applyFill="1" applyBorder="1" applyAlignment="1">
      <alignment horizontal="center" vertical="center" wrapText="true"/>
    </xf>
    <xf numFmtId="0" fontId="58" fillId="58" borderId="37" xfId="0" applyFont="1" applyFill="1" applyBorder="1" applyAlignment="1">
      <alignment horizontal="left" vertical="center" wrapText="true"/>
    </xf>
    <xf numFmtId="0" fontId="59" fillId="59" borderId="38" xfId="0" applyFont="1" applyFill="1" applyBorder="1" applyAlignment="1">
      <alignment horizontal="left" vertical="center" wrapText="true"/>
    </xf>
    <xf numFmtId="0" fontId="60" fillId="60" borderId="0" xfId="0" applyFont="1" applyFill="1" applyAlignment="1">
      <alignment horizontal="left" vertical="center" wrapText="true"/>
    </xf>
    <xf numFmtId="3" fontId="61" fillId="61" borderId="39" xfId="0" applyFont="1" applyFill="1" applyBorder="1" applyNumberFormat="1" applyAlignment="1">
      <alignment horizontal="right" vertical="center"/>
    </xf>
    <xf numFmtId="173" fontId="62" fillId="62" borderId="40" xfId="0" applyFont="1" applyFill="1" applyBorder="1" applyNumberFormat="1" applyAlignment="1">
      <alignment horizontal="right" vertical="center"/>
    </xf>
    <xf numFmtId="174" fontId="63" fillId="63" borderId="41" xfId="0" applyFont="1" applyFill="1" applyBorder="1" applyNumberFormat="1" applyAlignment="1">
      <alignment horizontal="right" vertical="center"/>
    </xf>
    <xf numFmtId="175" fontId="64" fillId="64" borderId="42" xfId="0" applyFont="1" applyFill="1" applyBorder="1" applyNumberFormat="1" applyAlignment="1">
      <alignment horizontal="right" vertical="center"/>
    </xf>
    <xf numFmtId="0" fontId="65" fillId="65" borderId="43" xfId="0" applyFont="1" applyFill="1" applyBorder="1" applyAlignment="1">
      <alignment horizontal="left" vertical="center" wrapText="true"/>
    </xf>
    <xf numFmtId="0" fontId="66" fillId="66" borderId="44" xfId="0" applyFont="1" applyFill="1" applyBorder="1" applyAlignment="1">
      <alignment horizontal="left" vertical="center" wrapText="true"/>
    </xf>
    <xf numFmtId="3" fontId="67" fillId="67" borderId="45" xfId="0" applyFont="1" applyFill="1" applyBorder="1" applyNumberFormat="1" applyAlignment="1">
      <alignment horizontal="right" vertical="center"/>
    </xf>
    <xf numFmtId="176" fontId="68" fillId="68" borderId="46" xfId="0" applyFont="1" applyFill="1" applyBorder="1" applyNumberFormat="1" applyAlignment="1">
      <alignment horizontal="right" vertical="center"/>
    </xf>
    <xf numFmtId="177" fontId="69" fillId="69" borderId="47" xfId="0" applyFont="1" applyFill="1" applyBorder="1" applyNumberFormat="1" applyAlignment="1">
      <alignment horizontal="right" vertical="center"/>
    </xf>
    <xf numFmtId="178" fontId="70" fillId="70" borderId="48" xfId="0" applyFont="1" applyFill="1" applyBorder="1" applyNumberFormat="1" applyAlignment="1">
      <alignment horizontal="right" vertical="center"/>
    </xf>
    <xf numFmtId="179" fontId="71" fillId="71" borderId="49" xfId="0" applyFont="1" applyFill="1" applyBorder="1" applyNumberFormat="1" applyAlignment="1">
      <alignment horizontal="right" vertical="center"/>
    </xf>
    <xf numFmtId="180" fontId="72" fillId="72" borderId="50" xfId="0" applyFont="1" applyFill="1" applyBorder="1" applyNumberFormat="1" applyAlignment="1">
      <alignment horizontal="right" vertical="center"/>
    </xf>
    <xf numFmtId="181" fontId="73" fillId="73" borderId="51" xfId="0" applyFont="1" applyFill="1" applyBorder="1" applyNumberFormat="1" applyAlignment="1">
      <alignment horizontal="right" vertical="center"/>
    </xf>
    <xf numFmtId="182" fontId="74" fillId="74" borderId="52" xfId="0" applyFont="1" applyFill="1" applyBorder="1" applyNumberFormat="1" applyAlignment="1">
      <alignment horizontal="right" vertical="center"/>
    </xf>
    <xf numFmtId="0" fontId="75" fillId="75" borderId="53" xfId="0" applyFont="1" applyFill="1" applyBorder="1" applyAlignment="1">
      <alignment horizontal="left" vertical="center" wrapText="true"/>
    </xf>
    <xf numFmtId="183" fontId="76" fillId="76" borderId="54" xfId="0" applyFont="1" applyFill="1" applyBorder="1" applyNumberFormat="1" applyAlignment="1">
      <alignment horizontal="right" vertical="center"/>
    </xf>
    <xf numFmtId="184" fontId="77" fillId="77" borderId="55" xfId="0" applyFont="1" applyFill="1" applyBorder="1" applyNumberFormat="1" applyAlignment="1">
      <alignment horizontal="right" vertical="center"/>
    </xf>
    <xf numFmtId="185" fontId="78" fillId="78" borderId="56" xfId="0" applyFont="1" applyFill="1" applyBorder="1" applyNumberFormat="1" applyAlignment="1">
      <alignment horizontal="right" vertical="center"/>
    </xf>
    <xf numFmtId="186" fontId="79" fillId="79" borderId="57" xfId="0" applyFont="1" applyFill="1" applyBorder="1" applyNumberFormat="1" applyAlignment="1">
      <alignment horizontal="right" vertical="center"/>
    </xf>
    <xf numFmtId="0" fontId="80" fillId="80" borderId="58" xfId="0" applyFont="1" applyFill="1" applyBorder="1" applyAlignment="1">
      <alignment horizontal="left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easyautomation.co.kr/realty/real-transactions/property-analysis?cancelled=exclude&amp;category=all&amp;city=41360&amp;dong=41360%3A%EB%8B%A4%EC%82%B0%EB%8F%99&amp;level=dong&amp;metro=41&amp;startMonth=2025-08&amp;endMonth=2026-07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easyautomation.co.kr/realty/real-transactions/property-analysis?cancelled=exclude&amp;category=all&amp;city=41360&amp;dong=41360%3A%EB%8B%A4%EC%82%B0%EB%8F%99&amp;level=dong&amp;metro=41&amp;startMonth=2025-08&amp;endMonth=2026-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cols>
    <col min="1" max="1" width="28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</cols>
  <sheetData>
    <row r="1" ht="30" customHeight="1">
      <c r="A1" s="3" t="str">
        <v>경기 남양주시 다산동 다산 이편한세상자이 단지 종합 분석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</row>
    <row r="2" ht="22" customHeight="1">
      <c r="A2" s="5" t="str">
        <v>기준월</v>
      </c>
      <c r="B2" s="6" t="str">
        <v>2026-07</v>
      </c>
      <c r="C2" s="5" t="str">
        <v>데이터 생성</v>
      </c>
      <c r="D2" s="6" t="str">
        <v>2026-08-17T05:06:04+09:00</v>
      </c>
      <c r="E2" s="5" t="str">
        <v/>
      </c>
      <c r="F2" s="6" t="str">
        <v/>
      </c>
      <c r="G2" s="5" t="str">
        <v/>
      </c>
      <c r="H2" s="6" t="str">
        <v/>
      </c>
      <c r="I2" s="5" t="str">
        <v/>
      </c>
      <c r="J2" s="6" t="str">
        <v/>
      </c>
    </row>
    <row r="3" ht="22" customHeight="1">
      <c r="A3" s="7" t="str">
        <v>주간 기준</v>
      </c>
      <c r="B3" s="8" t="str">
        <v>2026-08-10</v>
      </c>
      <c r="C3" s="7" t="str">
        <v>비교 주간</v>
      </c>
      <c r="D3" s="8" t="str">
        <v>2026-08-03</v>
      </c>
      <c r="E3" s="7" t="str">
        <v/>
      </c>
      <c r="F3" s="8" t="str">
        <v/>
      </c>
      <c r="G3" s="7" t="str">
        <v/>
      </c>
      <c r="H3" s="8" t="str">
        <v/>
      </c>
      <c r="I3" s="7" t="str">
        <v/>
      </c>
      <c r="J3" s="8" t="str">
        <v/>
      </c>
    </row>
    <row r="4" ht="34" customHeight="1">
      <c r="A4" s="5" t="str">
        <v>주간 시세 기준지역</v>
      </c>
      <c r="B4" s="6" t="str">
        <v>경기 남양주시</v>
      </c>
      <c r="C4" s="5" t="str">
        <v>입주물량 기준지역</v>
      </c>
      <c r="D4" s="6" t="str">
        <v>경기 남양주시</v>
      </c>
      <c r="E4" s="5" t="str">
        <v>청약경쟁률 기준지역</v>
      </c>
      <c r="F4" s="6" t="str">
        <v>경기 남양주시</v>
      </c>
      <c r="G4" s="5" t="str">
        <v>인구·미분양 기준지역</v>
      </c>
      <c r="H4" s="6" t="str">
        <v>경기 남양주시 다산동 · 경기 남양주시</v>
      </c>
      <c r="I4" s="5" t="str">
        <v/>
      </c>
      <c r="J4" s="6" t="str">
        <v/>
      </c>
    </row>
    <row r="5" ht="8" customHeight="1"/>
    <row r="6" ht="26" customHeight="1">
      <c r="A6" s="9" t="str">
        <v>핵심 지표</v>
      </c>
      <c r="B6" s="10" t="str">
        <v>값</v>
      </c>
      <c r="C6" s="10" t="str">
        <v>변동/기준</v>
      </c>
    </row>
    <row r="7" ht="22" customHeight="1">
      <c r="A7" s="11" t="str">
        <v>아파트 매매 거래건수</v>
      </c>
      <c r="B7" s="12">
        <v>268</v>
      </c>
      <c r="C7" s="13">
        <v>92.41379310344827</v>
      </c>
    </row>
    <row r="8" ht="22" customHeight="1">
      <c r="A8" s="14" t="str">
        <v>주간 매매가격 변동률</v>
      </c>
      <c r="B8" s="15">
        <v>0.18339642662130728</v>
      </c>
      <c r="C8" s="16" t="str">
        <v>2026-08-10 (2026-08-03 대비)</v>
      </c>
    </row>
    <row r="9" ht="22" customHeight="1">
      <c r="A9" s="11" t="str">
        <v>주간 전세가격 변동률</v>
      </c>
      <c r="B9" s="13">
        <v>0.22515015647712744</v>
      </c>
      <c r="C9" s="17" t="str">
        <v>2026-08-10 (2026-08-03 대비)</v>
      </c>
    </row>
    <row r="10" ht="22" customHeight="1">
      <c r="A10" s="14" t="str">
        <v>입주 예정 물량</v>
      </c>
      <c r="B10" s="18">
        <v>20211</v>
      </c>
      <c r="C10" s="16" t="str">
        <v>2025.01 ~ 2029.12</v>
      </c>
    </row>
    <row r="11" ht="22" customHeight="1">
      <c r="A11" s="11" t="str">
        <v>미분양</v>
      </c>
      <c r="B11" s="12">
        <v>322</v>
      </c>
      <c r="C11" s="17" t="str">
        <v>2026-06</v>
      </c>
    </row>
    <row r="12" ht="22" customHeight="1">
      <c r="A12" s="14" t="str">
        <v>준공후 미분양</v>
      </c>
      <c r="B12" s="18">
        <v>322</v>
      </c>
      <c r="C12" s="16" t="str">
        <v>2026-06</v>
      </c>
    </row>
    <row r="13" ht="22" customHeight="1">
      <c r="A13" s="11" t="str">
        <v>인구</v>
      </c>
      <c r="B13" s="12">
        <v>141819</v>
      </c>
      <c r="C13" s="13">
        <v>-0.05144757984946297</v>
      </c>
    </row>
    <row r="14" ht="26" customHeight="1">
      <c r="A14" s="19" t="str">
        <v>선택 법정동 지표</v>
      </c>
      <c r="B14" s="20" t="str">
        <v/>
      </c>
      <c r="C14" s="20" t="str">
        <v/>
      </c>
      <c r="D14" s="20" t="str">
        <v/>
      </c>
      <c r="E14" s="20" t="str">
        <v/>
      </c>
      <c r="F14" s="20" t="str">
        <v/>
      </c>
      <c r="G14" s="20" t="str">
        <v/>
      </c>
      <c r="H14" s="20" t="str">
        <v/>
      </c>
      <c r="I14" s="20" t="str">
        <v/>
      </c>
      <c r="J14" s="20" t="str">
        <v/>
      </c>
    </row>
    <row r="15" ht="26" customHeight="1">
      <c r="A15" s="9" t="str">
        <v>지역</v>
      </c>
      <c r="B15" s="10" t="str">
        <v>매매거래</v>
      </c>
      <c r="C15" s="10" t="str">
        <v>매매전월비</v>
      </c>
      <c r="D15" s="10" t="str">
        <v>전세거래</v>
      </c>
      <c r="E15" s="10" t="str">
        <v>전세전월비</v>
      </c>
      <c r="F15" s="10" t="str">
        <v>주간매매</v>
      </c>
      <c r="G15" s="10" t="str">
        <v>주간전세</v>
      </c>
      <c r="H15" s="10" t="str">
        <v>공급물량</v>
      </c>
      <c r="I15" s="10" t="str">
        <v>미분양</v>
      </c>
      <c r="J15" s="10" t="str">
        <v>인구증감</v>
      </c>
    </row>
    <row r="16" ht="22" customHeight="1">
      <c r="A16" s="21" t="str">
        <v>남양주시 다산동</v>
      </c>
      <c r="B16" s="18">
        <v>268</v>
      </c>
      <c r="C16" s="15">
        <v>92.41379310344827</v>
      </c>
      <c r="D16" s="18">
        <v>206</v>
      </c>
      <c r="E16" s="15">
        <v>97.16981132075472</v>
      </c>
      <c r="F16" s="15">
        <v>0.18339642662130728</v>
      </c>
      <c r="G16" s="15">
        <v>0.22515015647712744</v>
      </c>
      <c r="H16" s="18">
        <v>20211</v>
      </c>
      <c r="I16" s="18">
        <v>322</v>
      </c>
      <c r="J16" s="15">
        <v>-0.05144757984946297</v>
      </c>
    </row>
    <row r="18">
      <c r="A18" s="22" t="str">
        <v>원문 보기</v>
      </c>
      <c r="B18" s="23" t="str">
        <v>https://easyautomation.co.kr/realty/real-transactions/region-analysis</v>
      </c>
    </row>
  </sheetData>
  <autoFilter ref="A15:J16"/>
  <mergeCells count="2">
    <mergeCell ref="A1:J1"/>
    <mergeCell ref="A14:J14"/>
  </mergeCells>
  <ignoredErrors>
    <ignoredError numberStoredAsText="1" sqref="A1:J18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29"/>
  <sheetViews>
    <sheetView workbookViewId="0"/>
  </sheetViews>
  <cols>
    <col min="1" max="1" width="10.83203125" customWidth="1"/>
    <col min="2" max="2" width="15.83203125" customWidth="1"/>
    <col min="3" max="3" width="12.83203125" customWidth="1"/>
    <col min="4" max="4" width="16.83203125" customWidth="1"/>
    <col min="5" max="5" width="18.83203125" customWidth="1"/>
    <col min="6" max="6" width="18.83203125" customWidth="1"/>
    <col min="7" max="7" width="16.83203125" customWidth="1"/>
    <col min="8" max="8" width="10.83203125" customWidth="1"/>
  </cols>
  <sheetData>
    <row r="1" ht="26" customHeight="1">
      <c r="A1" s="24" t="str">
        <v>다산 이편한세상자이 최근 1년 실거래</v>
      </c>
    </row>
    <row r="2" ht="21" customHeight="1">
      <c r="A2" s="23" t="str">
        <v>선택 지역</v>
      </c>
      <c r="B2" s="23" t="str">
        <v>경기 남양주시 다산동 · 다산 이편한세상자이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최근 1년 2025-09-02 ~ 2026-08-14 · 경기 남양주시 다산동 · 국토교통부 실거래 신고 완료분</v>
      </c>
    </row>
    <row r="4" ht="8" customHeight="1"/>
    <row r="5" ht="24" customHeight="1">
      <c r="A5" s="25" t="str">
        <v>구분</v>
      </c>
      <c r="B5" s="25" t="str">
        <v>거래일</v>
      </c>
      <c r="C5" s="25" t="str">
        <v>기준월</v>
      </c>
      <c r="D5" s="25" t="str">
        <v>전용면적(㎡)</v>
      </c>
      <c r="E5" s="25" t="str">
        <v>거래금액(원)</v>
      </c>
      <c r="F5" s="25" t="str">
        <v>보증금(원)</v>
      </c>
      <c r="G5" s="25" t="str">
        <v>월세(원)</v>
      </c>
      <c r="H5" s="25" t="str">
        <v>층</v>
      </c>
    </row>
    <row r="6">
      <c r="A6" s="23" t="str">
        <v>전세</v>
      </c>
      <c r="B6" s="23" t="str">
        <v>2026-08-14</v>
      </c>
      <c r="C6" s="23" t="str">
        <v>2026-08</v>
      </c>
      <c r="D6" s="28">
        <v>59.98</v>
      </c>
      <c r="E6" s="26">
        <v>400000000</v>
      </c>
      <c r="F6" s="26">
        <v>400000000</v>
      </c>
      <c r="G6" s="26">
        <v>0</v>
      </c>
      <c r="H6" s="30">
        <v>2</v>
      </c>
    </row>
    <row r="7">
      <c r="A7" s="23" t="str">
        <v>전세</v>
      </c>
      <c r="B7" s="23" t="str">
        <v>2026-08-11</v>
      </c>
      <c r="C7" s="23" t="str">
        <v>2026-08</v>
      </c>
      <c r="D7" s="28">
        <v>84.88</v>
      </c>
      <c r="E7" s="26">
        <v>463000000</v>
      </c>
      <c r="F7" s="26">
        <v>463000000</v>
      </c>
      <c r="G7" s="26">
        <v>0</v>
      </c>
      <c r="H7" s="30">
        <v>27</v>
      </c>
    </row>
    <row r="8">
      <c r="A8" s="23" t="str">
        <v>전세</v>
      </c>
      <c r="B8" s="23" t="str">
        <v>2026-08-11</v>
      </c>
      <c r="C8" s="23" t="str">
        <v>2026-08</v>
      </c>
      <c r="D8" s="28">
        <v>84.88</v>
      </c>
      <c r="E8" s="26">
        <v>660000000</v>
      </c>
      <c r="F8" s="26">
        <v>660000000</v>
      </c>
      <c r="G8" s="26">
        <v>0</v>
      </c>
      <c r="H8" s="30">
        <v>2</v>
      </c>
    </row>
    <row r="9">
      <c r="A9" s="23" t="str">
        <v>전세</v>
      </c>
      <c r="B9" s="23" t="str">
        <v>2026-08-11</v>
      </c>
      <c r="C9" s="23" t="str">
        <v>2026-08</v>
      </c>
      <c r="D9" s="28">
        <v>84.88</v>
      </c>
      <c r="E9" s="26">
        <v>670000000</v>
      </c>
      <c r="F9" s="26">
        <v>670000000</v>
      </c>
      <c r="G9" s="26">
        <v>0</v>
      </c>
      <c r="H9" s="30">
        <v>20</v>
      </c>
    </row>
    <row r="10">
      <c r="A10" s="23" t="str">
        <v>전세</v>
      </c>
      <c r="B10" s="23" t="str">
        <v>2026-08-08</v>
      </c>
      <c r="C10" s="23" t="str">
        <v>2026-08</v>
      </c>
      <c r="D10" s="28">
        <v>74.88</v>
      </c>
      <c r="E10" s="26">
        <v>483000000</v>
      </c>
      <c r="F10" s="26">
        <v>483000000</v>
      </c>
      <c r="G10" s="26">
        <v>0</v>
      </c>
      <c r="H10" s="30">
        <v>13</v>
      </c>
    </row>
    <row r="11">
      <c r="A11" s="23" t="str">
        <v>전세</v>
      </c>
      <c r="B11" s="23" t="str">
        <v>2026-08-07</v>
      </c>
      <c r="C11" s="23" t="str">
        <v>2026-08</v>
      </c>
      <c r="D11" s="28">
        <v>84.88</v>
      </c>
      <c r="E11" s="26">
        <v>670000000</v>
      </c>
      <c r="F11" s="26">
        <v>670000000</v>
      </c>
      <c r="G11" s="26">
        <v>0</v>
      </c>
      <c r="H11" s="30">
        <v>16</v>
      </c>
    </row>
    <row r="12">
      <c r="A12" s="23" t="str">
        <v>월세</v>
      </c>
      <c r="B12" s="23" t="str">
        <v>2026-08-01</v>
      </c>
      <c r="C12" s="23" t="str">
        <v>2026-08</v>
      </c>
      <c r="D12" s="28">
        <v>84.88</v>
      </c>
      <c r="F12" s="26">
        <v>200000000</v>
      </c>
      <c r="G12" s="26">
        <v>1900000</v>
      </c>
      <c r="H12" s="30">
        <v>8</v>
      </c>
    </row>
    <row r="13">
      <c r="A13" s="23" t="str">
        <v>월세</v>
      </c>
      <c r="B13" s="23" t="str">
        <v>2026-07-30</v>
      </c>
      <c r="C13" s="23" t="str">
        <v>2026-07</v>
      </c>
      <c r="D13" s="28">
        <v>84.93</v>
      </c>
      <c r="F13" s="26">
        <v>200000000</v>
      </c>
      <c r="G13" s="26">
        <v>2000000</v>
      </c>
      <c r="H13" s="30">
        <v>18</v>
      </c>
    </row>
    <row r="14">
      <c r="A14" s="23" t="str">
        <v>매매</v>
      </c>
      <c r="B14" s="23" t="str">
        <v>2026-07-29</v>
      </c>
      <c r="C14" s="23" t="str">
        <v>2026-07</v>
      </c>
      <c r="D14" s="28">
        <v>84.88</v>
      </c>
      <c r="E14" s="26">
        <v>1120000000</v>
      </c>
      <c r="F14" s="26">
        <v>0</v>
      </c>
      <c r="G14" s="26">
        <v>0</v>
      </c>
      <c r="H14" s="30">
        <v>13</v>
      </c>
    </row>
    <row r="15">
      <c r="A15" s="23" t="str">
        <v>전세</v>
      </c>
      <c r="B15" s="23" t="str">
        <v>2026-07-27</v>
      </c>
      <c r="C15" s="23" t="str">
        <v>2026-07</v>
      </c>
      <c r="D15" s="28">
        <v>74.88</v>
      </c>
      <c r="E15" s="26">
        <v>525000000</v>
      </c>
      <c r="F15" s="26">
        <v>525000000</v>
      </c>
      <c r="G15" s="26">
        <v>0</v>
      </c>
      <c r="H15" s="30">
        <v>27</v>
      </c>
    </row>
    <row r="16">
      <c r="A16" s="23" t="str">
        <v>전세</v>
      </c>
      <c r="B16" s="23" t="str">
        <v>2026-07-26</v>
      </c>
      <c r="C16" s="23" t="str">
        <v>2026-07</v>
      </c>
      <c r="D16" s="28">
        <v>59.98</v>
      </c>
      <c r="E16" s="26">
        <v>560000000</v>
      </c>
      <c r="F16" s="26">
        <v>560000000</v>
      </c>
      <c r="G16" s="26">
        <v>0</v>
      </c>
      <c r="H16" s="30">
        <v>3</v>
      </c>
    </row>
    <row r="17">
      <c r="A17" s="23" t="str">
        <v>매매</v>
      </c>
      <c r="B17" s="23" t="str">
        <v>2026-07-26</v>
      </c>
      <c r="C17" s="23" t="str">
        <v>2026-07</v>
      </c>
      <c r="D17" s="28">
        <v>84.88</v>
      </c>
      <c r="E17" s="26">
        <v>1200000000</v>
      </c>
      <c r="F17" s="26">
        <v>0</v>
      </c>
      <c r="G17" s="26">
        <v>0</v>
      </c>
      <c r="H17" s="30">
        <v>22</v>
      </c>
    </row>
    <row r="18">
      <c r="A18" s="23" t="str">
        <v>전세</v>
      </c>
      <c r="B18" s="23" t="str">
        <v>2026-07-25</v>
      </c>
      <c r="C18" s="23" t="str">
        <v>2026-07</v>
      </c>
      <c r="D18" s="28">
        <v>84.88</v>
      </c>
      <c r="E18" s="26">
        <v>504000000</v>
      </c>
      <c r="F18" s="26">
        <v>504000000</v>
      </c>
      <c r="G18" s="26">
        <v>0</v>
      </c>
      <c r="H18" s="30">
        <v>24</v>
      </c>
    </row>
    <row r="19">
      <c r="A19" s="23" t="str">
        <v>월세</v>
      </c>
      <c r="B19" s="23" t="str">
        <v>2026-07-25</v>
      </c>
      <c r="C19" s="23" t="str">
        <v>2026-07</v>
      </c>
      <c r="D19" s="28">
        <v>74.88</v>
      </c>
      <c r="F19" s="26">
        <v>500000000</v>
      </c>
      <c r="G19" s="26">
        <v>550000</v>
      </c>
      <c r="H19" s="30">
        <v>13</v>
      </c>
    </row>
    <row r="20">
      <c r="A20" s="23" t="str">
        <v>월세</v>
      </c>
      <c r="B20" s="23" t="str">
        <v>2026-07-24</v>
      </c>
      <c r="C20" s="23" t="str">
        <v>2026-07</v>
      </c>
      <c r="D20" s="28">
        <v>84.88</v>
      </c>
      <c r="F20" s="26">
        <v>250000000</v>
      </c>
      <c r="G20" s="26">
        <v>1150000</v>
      </c>
      <c r="H20" s="30">
        <v>8</v>
      </c>
    </row>
    <row r="21">
      <c r="A21" s="23" t="str">
        <v>전세</v>
      </c>
      <c r="B21" s="23" t="str">
        <v>2026-07-20</v>
      </c>
      <c r="C21" s="23" t="str">
        <v>2026-07</v>
      </c>
      <c r="D21" s="28">
        <v>84.93</v>
      </c>
      <c r="E21" s="26">
        <v>600000000</v>
      </c>
      <c r="F21" s="26">
        <v>600000000</v>
      </c>
      <c r="G21" s="26">
        <v>0</v>
      </c>
      <c r="H21" s="30">
        <v>13</v>
      </c>
    </row>
    <row r="22">
      <c r="A22" s="23" t="str">
        <v>전세</v>
      </c>
      <c r="B22" s="23" t="str">
        <v>2026-07-18</v>
      </c>
      <c r="C22" s="23" t="str">
        <v>2026-07</v>
      </c>
      <c r="D22" s="28">
        <v>59.98</v>
      </c>
      <c r="E22" s="26">
        <v>570000000</v>
      </c>
      <c r="F22" s="26">
        <v>570000000</v>
      </c>
      <c r="G22" s="26">
        <v>0</v>
      </c>
      <c r="H22" s="30">
        <v>16</v>
      </c>
    </row>
    <row r="23">
      <c r="A23" s="23" t="str">
        <v>전세</v>
      </c>
      <c r="B23" s="23" t="str">
        <v>2026-07-18</v>
      </c>
      <c r="C23" s="23" t="str">
        <v>2026-07</v>
      </c>
      <c r="D23" s="28">
        <v>74.88</v>
      </c>
      <c r="E23" s="26">
        <v>525000000</v>
      </c>
      <c r="F23" s="26">
        <v>525000000</v>
      </c>
      <c r="G23" s="26">
        <v>0</v>
      </c>
      <c r="H23" s="30">
        <v>20</v>
      </c>
    </row>
    <row r="24">
      <c r="A24" s="23" t="str">
        <v>전세</v>
      </c>
      <c r="B24" s="23" t="str">
        <v>2026-07-17</v>
      </c>
      <c r="C24" s="23" t="str">
        <v>2026-07</v>
      </c>
      <c r="D24" s="28">
        <v>59.98</v>
      </c>
      <c r="E24" s="26">
        <v>550000000</v>
      </c>
      <c r="F24" s="26">
        <v>550000000</v>
      </c>
      <c r="G24" s="26">
        <v>0</v>
      </c>
      <c r="H24" s="30">
        <v>25</v>
      </c>
    </row>
    <row r="25">
      <c r="A25" s="23" t="str">
        <v>전세</v>
      </c>
      <c r="B25" s="23" t="str">
        <v>2026-07-17</v>
      </c>
      <c r="C25" s="23" t="str">
        <v>2026-07</v>
      </c>
      <c r="D25" s="28">
        <v>59.98</v>
      </c>
      <c r="E25" s="26">
        <v>550000000</v>
      </c>
      <c r="F25" s="26">
        <v>550000000</v>
      </c>
      <c r="G25" s="26">
        <v>0</v>
      </c>
      <c r="H25" s="30">
        <v>24</v>
      </c>
    </row>
    <row r="26">
      <c r="A26" s="23" t="str">
        <v>매매</v>
      </c>
      <c r="B26" s="23" t="str">
        <v>2026-07-16</v>
      </c>
      <c r="C26" s="23" t="str">
        <v>2026-07</v>
      </c>
      <c r="D26" s="28">
        <v>84.93</v>
      </c>
      <c r="E26" s="26">
        <v>1100000000</v>
      </c>
      <c r="F26" s="26">
        <v>0</v>
      </c>
      <c r="G26" s="26">
        <v>0</v>
      </c>
      <c r="H26" s="30">
        <v>7</v>
      </c>
    </row>
    <row r="27">
      <c r="A27" s="23" t="str">
        <v>전세</v>
      </c>
      <c r="B27" s="23" t="str">
        <v>2026-07-15</v>
      </c>
      <c r="C27" s="23" t="str">
        <v>2026-07</v>
      </c>
      <c r="D27" s="28">
        <v>74.88</v>
      </c>
      <c r="E27" s="26">
        <v>600000000</v>
      </c>
      <c r="F27" s="26">
        <v>600000000</v>
      </c>
      <c r="G27" s="26">
        <v>0</v>
      </c>
      <c r="H27" s="30">
        <v>26</v>
      </c>
    </row>
    <row r="28">
      <c r="A28" s="23" t="str">
        <v>전세</v>
      </c>
      <c r="B28" s="23" t="str">
        <v>2026-07-15</v>
      </c>
      <c r="C28" s="23" t="str">
        <v>2026-07</v>
      </c>
      <c r="D28" s="28">
        <v>84.93</v>
      </c>
      <c r="E28" s="26">
        <v>580000000</v>
      </c>
      <c r="F28" s="26">
        <v>580000000</v>
      </c>
      <c r="G28" s="26">
        <v>0</v>
      </c>
      <c r="H28" s="30">
        <v>22</v>
      </c>
    </row>
    <row r="29">
      <c r="A29" s="23" t="str">
        <v>월세</v>
      </c>
      <c r="B29" s="23" t="str">
        <v>2026-07-15</v>
      </c>
      <c r="C29" s="23" t="str">
        <v>2026-07</v>
      </c>
      <c r="D29" s="28">
        <v>59.98</v>
      </c>
      <c r="F29" s="26">
        <v>100000000</v>
      </c>
      <c r="G29" s="26">
        <v>1260000</v>
      </c>
      <c r="H29" s="30">
        <v>3</v>
      </c>
    </row>
    <row r="30">
      <c r="A30" s="23" t="str">
        <v>전세</v>
      </c>
      <c r="B30" s="23" t="str">
        <v>2026-07-13</v>
      </c>
      <c r="C30" s="23" t="str">
        <v>2026-07</v>
      </c>
      <c r="D30" s="28">
        <v>84.93</v>
      </c>
      <c r="E30" s="26">
        <v>620000000</v>
      </c>
      <c r="F30" s="26">
        <v>620000000</v>
      </c>
      <c r="G30" s="26">
        <v>0</v>
      </c>
      <c r="H30" s="30">
        <v>13</v>
      </c>
    </row>
    <row r="31">
      <c r="A31" s="23" t="str">
        <v>매매</v>
      </c>
      <c r="B31" s="23" t="str">
        <v>2026-07-13</v>
      </c>
      <c r="C31" s="23" t="str">
        <v>2026-07</v>
      </c>
      <c r="D31" s="28">
        <v>74.88</v>
      </c>
      <c r="E31" s="26">
        <v>930000000</v>
      </c>
      <c r="F31" s="26">
        <v>0</v>
      </c>
      <c r="G31" s="26">
        <v>0</v>
      </c>
      <c r="H31" s="30">
        <v>20</v>
      </c>
    </row>
    <row r="32">
      <c r="A32" s="23" t="str">
        <v>전세</v>
      </c>
      <c r="B32" s="23" t="str">
        <v>2026-07-11</v>
      </c>
      <c r="C32" s="23" t="str">
        <v>2026-07</v>
      </c>
      <c r="D32" s="28">
        <v>84.93</v>
      </c>
      <c r="E32" s="26">
        <v>400000000</v>
      </c>
      <c r="F32" s="26">
        <v>400000000</v>
      </c>
      <c r="G32" s="26">
        <v>0</v>
      </c>
      <c r="H32" s="30">
        <v>4</v>
      </c>
    </row>
    <row r="33">
      <c r="A33" s="23" t="str">
        <v>전세</v>
      </c>
      <c r="B33" s="23" t="str">
        <v>2026-07-11</v>
      </c>
      <c r="C33" s="23" t="str">
        <v>2026-07</v>
      </c>
      <c r="D33" s="28">
        <v>84.93</v>
      </c>
      <c r="E33" s="26">
        <v>620000000</v>
      </c>
      <c r="F33" s="26">
        <v>620000000</v>
      </c>
      <c r="G33" s="26">
        <v>0</v>
      </c>
      <c r="H33" s="30">
        <v>10</v>
      </c>
    </row>
    <row r="34">
      <c r="A34" s="23" t="str">
        <v>전세</v>
      </c>
      <c r="B34" s="23" t="str">
        <v>2026-07-11</v>
      </c>
      <c r="C34" s="23" t="str">
        <v>2026-07</v>
      </c>
      <c r="D34" s="28">
        <v>84.93</v>
      </c>
      <c r="E34" s="26">
        <v>620000000</v>
      </c>
      <c r="F34" s="26">
        <v>620000000</v>
      </c>
      <c r="G34" s="26">
        <v>0</v>
      </c>
      <c r="H34" s="30">
        <v>3</v>
      </c>
    </row>
    <row r="35">
      <c r="A35" s="23" t="str">
        <v>매매</v>
      </c>
      <c r="B35" s="23" t="str">
        <v>2026-07-11</v>
      </c>
      <c r="C35" s="23" t="str">
        <v>2026-07</v>
      </c>
      <c r="D35" s="28">
        <v>84.88</v>
      </c>
      <c r="E35" s="26">
        <v>1048000000</v>
      </c>
      <c r="F35" s="26">
        <v>0</v>
      </c>
      <c r="G35" s="26">
        <v>0</v>
      </c>
      <c r="H35" s="30">
        <v>29</v>
      </c>
    </row>
    <row r="36">
      <c r="A36" s="23" t="str">
        <v>매매</v>
      </c>
      <c r="B36" s="23" t="str">
        <v>2026-07-11</v>
      </c>
      <c r="C36" s="23" t="str">
        <v>2026-07</v>
      </c>
      <c r="D36" s="28">
        <v>59.98</v>
      </c>
      <c r="E36" s="26">
        <v>1000000000</v>
      </c>
      <c r="F36" s="26">
        <v>0</v>
      </c>
      <c r="G36" s="26">
        <v>0</v>
      </c>
      <c r="H36" s="30">
        <v>16</v>
      </c>
    </row>
    <row r="37">
      <c r="A37" s="23" t="str">
        <v>매매</v>
      </c>
      <c r="B37" s="23" t="str">
        <v>2026-07-11</v>
      </c>
      <c r="C37" s="23" t="str">
        <v>2026-07</v>
      </c>
      <c r="D37" s="28">
        <v>74.88</v>
      </c>
      <c r="E37" s="26">
        <v>970000000</v>
      </c>
      <c r="F37" s="26">
        <v>0</v>
      </c>
      <c r="G37" s="26">
        <v>0</v>
      </c>
      <c r="H37" s="30">
        <v>11</v>
      </c>
    </row>
    <row r="38">
      <c r="A38" s="23" t="str">
        <v>전세</v>
      </c>
      <c r="B38" s="23" t="str">
        <v>2026-07-10</v>
      </c>
      <c r="C38" s="23" t="str">
        <v>2026-07</v>
      </c>
      <c r="D38" s="28">
        <v>59.98</v>
      </c>
      <c r="E38" s="26">
        <v>550000000</v>
      </c>
      <c r="F38" s="26">
        <v>550000000</v>
      </c>
      <c r="G38" s="26">
        <v>0</v>
      </c>
      <c r="H38" s="30">
        <v>10</v>
      </c>
    </row>
    <row r="39">
      <c r="A39" s="23" t="str">
        <v>월세</v>
      </c>
      <c r="B39" s="23" t="str">
        <v>2026-07-10</v>
      </c>
      <c r="C39" s="23" t="str">
        <v>2026-07</v>
      </c>
      <c r="D39" s="28">
        <v>74.88</v>
      </c>
      <c r="F39" s="26">
        <v>400000000</v>
      </c>
      <c r="G39" s="26">
        <v>330000</v>
      </c>
      <c r="H39" s="30">
        <v>17</v>
      </c>
    </row>
    <row r="40">
      <c r="A40" s="23" t="str">
        <v>매매</v>
      </c>
      <c r="B40" s="23" t="str">
        <v>2026-07-10</v>
      </c>
      <c r="C40" s="23" t="str">
        <v>2026-07</v>
      </c>
      <c r="D40" s="28">
        <v>84.88</v>
      </c>
      <c r="E40" s="26">
        <v>1145000000</v>
      </c>
      <c r="F40" s="26">
        <v>0</v>
      </c>
      <c r="G40" s="26">
        <v>0</v>
      </c>
      <c r="H40" s="30">
        <v>13</v>
      </c>
    </row>
    <row r="41">
      <c r="A41" s="23" t="str">
        <v>매매</v>
      </c>
      <c r="B41" s="23" t="str">
        <v>2026-07-10</v>
      </c>
      <c r="C41" s="23" t="str">
        <v>2026-07</v>
      </c>
      <c r="D41" s="28">
        <v>84.88</v>
      </c>
      <c r="E41" s="26">
        <v>1100000000</v>
      </c>
      <c r="F41" s="26">
        <v>0</v>
      </c>
      <c r="G41" s="26">
        <v>0</v>
      </c>
      <c r="H41" s="30">
        <v>8</v>
      </c>
    </row>
    <row r="42">
      <c r="A42" s="23" t="str">
        <v>매매</v>
      </c>
      <c r="B42" s="23" t="str">
        <v>2026-07-09</v>
      </c>
      <c r="C42" s="23" t="str">
        <v>2026-07</v>
      </c>
      <c r="D42" s="28">
        <v>59.98</v>
      </c>
      <c r="E42" s="26">
        <v>930000000</v>
      </c>
      <c r="F42" s="26">
        <v>0</v>
      </c>
      <c r="G42" s="26">
        <v>0</v>
      </c>
      <c r="H42" s="30">
        <v>8</v>
      </c>
    </row>
    <row r="43">
      <c r="A43" s="23" t="str">
        <v>전세</v>
      </c>
      <c r="B43" s="23" t="str">
        <v>2026-07-08</v>
      </c>
      <c r="C43" s="23" t="str">
        <v>2026-07</v>
      </c>
      <c r="D43" s="28">
        <v>74.88</v>
      </c>
      <c r="E43" s="26">
        <v>450000000</v>
      </c>
      <c r="F43" s="26">
        <v>450000000</v>
      </c>
      <c r="G43" s="26">
        <v>0</v>
      </c>
      <c r="H43" s="30">
        <v>1</v>
      </c>
    </row>
    <row r="44">
      <c r="A44" s="23" t="str">
        <v>매매</v>
      </c>
      <c r="B44" s="23" t="str">
        <v>2026-07-07</v>
      </c>
      <c r="C44" s="23" t="str">
        <v>2026-07</v>
      </c>
      <c r="D44" s="28">
        <v>59.98</v>
      </c>
      <c r="E44" s="26">
        <v>930000000</v>
      </c>
      <c r="F44" s="26">
        <v>0</v>
      </c>
      <c r="G44" s="26">
        <v>0</v>
      </c>
      <c r="H44" s="30">
        <v>2</v>
      </c>
    </row>
    <row r="45">
      <c r="A45" s="23" t="str">
        <v>매매</v>
      </c>
      <c r="B45" s="23" t="str">
        <v>2026-07-07</v>
      </c>
      <c r="C45" s="23" t="str">
        <v>2026-07</v>
      </c>
      <c r="D45" s="28">
        <v>84.93</v>
      </c>
      <c r="E45" s="26">
        <v>1045000000</v>
      </c>
      <c r="F45" s="26">
        <v>0</v>
      </c>
      <c r="G45" s="26">
        <v>0</v>
      </c>
      <c r="H45" s="30">
        <v>22</v>
      </c>
    </row>
    <row r="46">
      <c r="A46" s="23" t="str">
        <v>전세</v>
      </c>
      <c r="B46" s="23" t="str">
        <v>2026-07-06</v>
      </c>
      <c r="C46" s="23" t="str">
        <v>2026-07</v>
      </c>
      <c r="D46" s="28">
        <v>84.93</v>
      </c>
      <c r="E46" s="26">
        <v>620000000</v>
      </c>
      <c r="F46" s="26">
        <v>620000000</v>
      </c>
      <c r="G46" s="26">
        <v>0</v>
      </c>
      <c r="H46" s="30">
        <v>6</v>
      </c>
    </row>
    <row r="47">
      <c r="A47" s="23" t="str">
        <v>매매</v>
      </c>
      <c r="B47" s="23" t="str">
        <v>2026-07-06</v>
      </c>
      <c r="C47" s="23" t="str">
        <v>2026-07</v>
      </c>
      <c r="D47" s="28">
        <v>84.88</v>
      </c>
      <c r="E47" s="26">
        <v>925000000</v>
      </c>
      <c r="F47" s="26">
        <v>0</v>
      </c>
      <c r="G47" s="26">
        <v>0</v>
      </c>
      <c r="H47" s="30">
        <v>2</v>
      </c>
    </row>
    <row r="48">
      <c r="A48" s="23" t="str">
        <v>전세</v>
      </c>
      <c r="B48" s="23" t="str">
        <v>2026-07-04</v>
      </c>
      <c r="C48" s="23" t="str">
        <v>2026-07</v>
      </c>
      <c r="D48" s="28">
        <v>84.88</v>
      </c>
      <c r="E48" s="26">
        <v>660000000</v>
      </c>
      <c r="F48" s="26">
        <v>660000000</v>
      </c>
      <c r="G48" s="26">
        <v>0</v>
      </c>
      <c r="H48" s="30">
        <v>10</v>
      </c>
    </row>
    <row r="49">
      <c r="A49" s="23" t="str">
        <v>전세</v>
      </c>
      <c r="B49" s="23" t="str">
        <v>2026-07-04</v>
      </c>
      <c r="C49" s="23" t="str">
        <v>2026-07</v>
      </c>
      <c r="D49" s="28">
        <v>74.88</v>
      </c>
      <c r="E49" s="26">
        <v>450000000</v>
      </c>
      <c r="F49" s="26">
        <v>450000000</v>
      </c>
      <c r="G49" s="26">
        <v>0</v>
      </c>
      <c r="H49" s="30">
        <v>27</v>
      </c>
    </row>
    <row r="50">
      <c r="A50" s="23" t="str">
        <v>월세</v>
      </c>
      <c r="B50" s="23" t="str">
        <v>2026-07-04</v>
      </c>
      <c r="C50" s="23" t="str">
        <v>2026-07</v>
      </c>
      <c r="D50" s="28">
        <v>84.93</v>
      </c>
      <c r="F50" s="26">
        <v>500000000</v>
      </c>
      <c r="G50" s="26">
        <v>700000</v>
      </c>
      <c r="H50" s="30">
        <v>22</v>
      </c>
    </row>
    <row r="51">
      <c r="A51" s="23" t="str">
        <v>월세</v>
      </c>
      <c r="B51" s="23" t="str">
        <v>2026-07-04</v>
      </c>
      <c r="C51" s="23" t="str">
        <v>2026-07</v>
      </c>
      <c r="D51" s="28">
        <v>74.88</v>
      </c>
      <c r="F51" s="26">
        <v>420000000</v>
      </c>
      <c r="G51" s="26">
        <v>260000</v>
      </c>
      <c r="H51" s="30">
        <v>6</v>
      </c>
    </row>
    <row r="52">
      <c r="A52" s="23" t="str">
        <v>매매</v>
      </c>
      <c r="B52" s="23" t="str">
        <v>2026-07-04</v>
      </c>
      <c r="C52" s="23" t="str">
        <v>2026-07</v>
      </c>
      <c r="D52" s="28">
        <v>84.88</v>
      </c>
      <c r="E52" s="26">
        <v>1010000000</v>
      </c>
      <c r="F52" s="26">
        <v>0</v>
      </c>
      <c r="G52" s="26">
        <v>0</v>
      </c>
      <c r="H52" s="30">
        <v>2</v>
      </c>
    </row>
    <row r="53">
      <c r="A53" s="23" t="str">
        <v>매매</v>
      </c>
      <c r="B53" s="23" t="str">
        <v>2026-07-04</v>
      </c>
      <c r="C53" s="23" t="str">
        <v>2026-07</v>
      </c>
      <c r="D53" s="28">
        <v>59.98</v>
      </c>
      <c r="E53" s="26">
        <v>865000000</v>
      </c>
      <c r="F53" s="26">
        <v>0</v>
      </c>
      <c r="G53" s="26">
        <v>0</v>
      </c>
      <c r="H53" s="30">
        <v>9</v>
      </c>
    </row>
    <row r="54">
      <c r="A54" s="23" t="str">
        <v>매매</v>
      </c>
      <c r="B54" s="23" t="str">
        <v>2026-07-04</v>
      </c>
      <c r="C54" s="23" t="str">
        <v>2026-07</v>
      </c>
      <c r="D54" s="28">
        <v>84.88</v>
      </c>
      <c r="E54" s="26">
        <v>1092000000</v>
      </c>
      <c r="F54" s="26">
        <v>0</v>
      </c>
      <c r="G54" s="26">
        <v>0</v>
      </c>
      <c r="H54" s="30">
        <v>21</v>
      </c>
    </row>
    <row r="55">
      <c r="A55" s="23" t="str">
        <v>매매</v>
      </c>
      <c r="B55" s="23" t="str">
        <v>2026-07-04</v>
      </c>
      <c r="C55" s="23" t="str">
        <v>2026-07</v>
      </c>
      <c r="D55" s="28">
        <v>59.98</v>
      </c>
      <c r="E55" s="26">
        <v>860000000</v>
      </c>
      <c r="F55" s="26">
        <v>0</v>
      </c>
      <c r="G55" s="26">
        <v>0</v>
      </c>
      <c r="H55" s="30">
        <v>19</v>
      </c>
    </row>
    <row r="56">
      <c r="A56" s="23" t="str">
        <v>월세</v>
      </c>
      <c r="B56" s="23" t="str">
        <v>2026-07-01</v>
      </c>
      <c r="C56" s="23" t="str">
        <v>2026-07</v>
      </c>
      <c r="D56" s="28">
        <v>59.98</v>
      </c>
      <c r="F56" s="26">
        <v>30000000</v>
      </c>
      <c r="G56" s="26">
        <v>1900000</v>
      </c>
      <c r="H56" s="30">
        <v>1</v>
      </c>
    </row>
    <row r="57">
      <c r="A57" s="23" t="str">
        <v>전세</v>
      </c>
      <c r="B57" s="23" t="str">
        <v>2026-06-30</v>
      </c>
      <c r="C57" s="23" t="str">
        <v>2026-06</v>
      </c>
      <c r="D57" s="28">
        <v>59.98</v>
      </c>
      <c r="E57" s="26">
        <v>451500000</v>
      </c>
      <c r="F57" s="26">
        <v>451500000</v>
      </c>
      <c r="G57" s="26">
        <v>0</v>
      </c>
      <c r="H57" s="30">
        <v>22</v>
      </c>
    </row>
    <row r="58">
      <c r="A58" s="23" t="str">
        <v>전세</v>
      </c>
      <c r="B58" s="23" t="str">
        <v>2026-06-30</v>
      </c>
      <c r="C58" s="23" t="str">
        <v>2026-06</v>
      </c>
      <c r="D58" s="28">
        <v>59.98</v>
      </c>
      <c r="E58" s="26">
        <v>420000000</v>
      </c>
      <c r="F58" s="26">
        <v>420000000</v>
      </c>
      <c r="G58" s="26">
        <v>0</v>
      </c>
      <c r="H58" s="30">
        <v>17</v>
      </c>
    </row>
    <row r="59">
      <c r="A59" s="23" t="str">
        <v>매매</v>
      </c>
      <c r="B59" s="23" t="str">
        <v>2026-06-30</v>
      </c>
      <c r="C59" s="23" t="str">
        <v>2026-06</v>
      </c>
      <c r="D59" s="28">
        <v>74.88</v>
      </c>
      <c r="E59" s="26">
        <v>1000000000</v>
      </c>
      <c r="F59" s="26">
        <v>0</v>
      </c>
      <c r="G59" s="26">
        <v>0</v>
      </c>
      <c r="H59" s="30">
        <v>14</v>
      </c>
    </row>
    <row r="60">
      <c r="A60" s="23" t="str">
        <v>매매</v>
      </c>
      <c r="B60" s="23" t="str">
        <v>2026-06-29</v>
      </c>
      <c r="C60" s="23" t="str">
        <v>2026-06</v>
      </c>
      <c r="D60" s="28">
        <v>59.98</v>
      </c>
      <c r="E60" s="26">
        <v>950000000</v>
      </c>
      <c r="F60" s="26">
        <v>0</v>
      </c>
      <c r="G60" s="26">
        <v>0</v>
      </c>
      <c r="H60" s="30">
        <v>26</v>
      </c>
    </row>
    <row r="61">
      <c r="A61" s="23" t="str">
        <v>전세</v>
      </c>
      <c r="B61" s="23" t="str">
        <v>2026-06-27</v>
      </c>
      <c r="C61" s="23" t="str">
        <v>2026-06</v>
      </c>
      <c r="D61" s="28">
        <v>84.88</v>
      </c>
      <c r="E61" s="26">
        <v>670000000</v>
      </c>
      <c r="F61" s="26">
        <v>670000000</v>
      </c>
      <c r="G61" s="26">
        <v>0</v>
      </c>
      <c r="H61" s="30">
        <v>23</v>
      </c>
    </row>
    <row r="62">
      <c r="A62" s="23" t="str">
        <v>월세</v>
      </c>
      <c r="B62" s="23" t="str">
        <v>2026-06-27</v>
      </c>
      <c r="C62" s="23" t="str">
        <v>2026-06</v>
      </c>
      <c r="D62" s="28">
        <v>59.98</v>
      </c>
      <c r="F62" s="26">
        <v>350000000</v>
      </c>
      <c r="G62" s="26">
        <v>380000</v>
      </c>
      <c r="H62" s="30">
        <v>9</v>
      </c>
    </row>
    <row r="63">
      <c r="A63" s="23" t="str">
        <v>매매</v>
      </c>
      <c r="B63" s="23" t="str">
        <v>2026-06-27</v>
      </c>
      <c r="C63" s="23" t="str">
        <v>2026-06</v>
      </c>
      <c r="D63" s="28">
        <v>84.88</v>
      </c>
      <c r="E63" s="26">
        <v>1020000000</v>
      </c>
      <c r="F63" s="26">
        <v>0</v>
      </c>
      <c r="G63" s="26">
        <v>0</v>
      </c>
      <c r="H63" s="30">
        <v>3</v>
      </c>
    </row>
    <row r="64">
      <c r="A64" s="23" t="str">
        <v>매매</v>
      </c>
      <c r="B64" s="23" t="str">
        <v>2026-06-27</v>
      </c>
      <c r="C64" s="23" t="str">
        <v>2026-06</v>
      </c>
      <c r="D64" s="28">
        <v>59.98</v>
      </c>
      <c r="E64" s="26">
        <v>885000000</v>
      </c>
      <c r="F64" s="26">
        <v>0</v>
      </c>
      <c r="G64" s="26">
        <v>0</v>
      </c>
      <c r="H64" s="30">
        <v>4</v>
      </c>
    </row>
    <row r="65">
      <c r="A65" s="23" t="str">
        <v>전세</v>
      </c>
      <c r="B65" s="23" t="str">
        <v>2026-06-26</v>
      </c>
      <c r="C65" s="23" t="str">
        <v>2026-06</v>
      </c>
      <c r="D65" s="28">
        <v>59.98</v>
      </c>
      <c r="E65" s="26">
        <v>448000000</v>
      </c>
      <c r="F65" s="26">
        <v>448000000</v>
      </c>
      <c r="G65" s="26">
        <v>0</v>
      </c>
      <c r="H65" s="30">
        <v>20</v>
      </c>
    </row>
    <row r="66">
      <c r="A66" s="23" t="str">
        <v>매매</v>
      </c>
      <c r="B66" s="23" t="str">
        <v>2026-06-26</v>
      </c>
      <c r="C66" s="23" t="str">
        <v>2026-06</v>
      </c>
      <c r="D66" s="28">
        <v>84.88</v>
      </c>
      <c r="E66" s="26">
        <v>1078000000</v>
      </c>
      <c r="F66" s="26">
        <v>0</v>
      </c>
      <c r="G66" s="26">
        <v>0</v>
      </c>
      <c r="H66" s="30">
        <v>17</v>
      </c>
    </row>
    <row r="67">
      <c r="A67" s="23" t="str">
        <v>전세</v>
      </c>
      <c r="B67" s="23" t="str">
        <v>2026-06-25</v>
      </c>
      <c r="C67" s="23" t="str">
        <v>2026-06</v>
      </c>
      <c r="D67" s="28">
        <v>74.88</v>
      </c>
      <c r="E67" s="26">
        <v>600000000</v>
      </c>
      <c r="F67" s="26">
        <v>600000000</v>
      </c>
      <c r="G67" s="26">
        <v>0</v>
      </c>
      <c r="H67" s="30">
        <v>27</v>
      </c>
    </row>
    <row r="68">
      <c r="A68" s="23" t="str">
        <v>매매</v>
      </c>
      <c r="B68" s="23" t="str">
        <v>2026-06-25</v>
      </c>
      <c r="C68" s="23" t="str">
        <v>2026-06</v>
      </c>
      <c r="D68" s="28">
        <v>84.93</v>
      </c>
      <c r="E68" s="26">
        <v>1050000000</v>
      </c>
      <c r="F68" s="26">
        <v>0</v>
      </c>
      <c r="G68" s="26">
        <v>0</v>
      </c>
      <c r="H68" s="30">
        <v>10</v>
      </c>
    </row>
    <row r="69">
      <c r="A69" s="23" t="str">
        <v>전세</v>
      </c>
      <c r="B69" s="23" t="str">
        <v>2026-06-23</v>
      </c>
      <c r="C69" s="23" t="str">
        <v>2026-06</v>
      </c>
      <c r="D69" s="28">
        <v>84.88</v>
      </c>
      <c r="E69" s="26">
        <v>504000000</v>
      </c>
      <c r="F69" s="26">
        <v>504000000</v>
      </c>
      <c r="G69" s="26">
        <v>0</v>
      </c>
      <c r="H69" s="30">
        <v>4</v>
      </c>
    </row>
    <row r="70">
      <c r="A70" s="23" t="str">
        <v>매매</v>
      </c>
      <c r="B70" s="23" t="str">
        <v>2026-06-22</v>
      </c>
      <c r="C70" s="23" t="str">
        <v>2026-06</v>
      </c>
      <c r="D70" s="28">
        <v>84.88</v>
      </c>
      <c r="E70" s="26">
        <v>1050000000</v>
      </c>
      <c r="F70" s="26">
        <v>0</v>
      </c>
      <c r="G70" s="26">
        <v>0</v>
      </c>
      <c r="H70" s="30">
        <v>26</v>
      </c>
    </row>
    <row r="71">
      <c r="A71" s="23" t="str">
        <v>전세</v>
      </c>
      <c r="B71" s="23" t="str">
        <v>2026-06-20</v>
      </c>
      <c r="C71" s="23" t="str">
        <v>2026-06</v>
      </c>
      <c r="D71" s="28">
        <v>84.88</v>
      </c>
      <c r="E71" s="26">
        <v>630000000</v>
      </c>
      <c r="F71" s="26">
        <v>630000000</v>
      </c>
      <c r="G71" s="26">
        <v>0</v>
      </c>
      <c r="H71" s="30">
        <v>6</v>
      </c>
    </row>
    <row r="72">
      <c r="A72" s="23" t="str">
        <v>전세</v>
      </c>
      <c r="B72" s="23" t="str">
        <v>2026-06-20</v>
      </c>
      <c r="C72" s="23" t="str">
        <v>2026-06</v>
      </c>
      <c r="D72" s="28">
        <v>84.88</v>
      </c>
      <c r="E72" s="26">
        <v>550000000</v>
      </c>
      <c r="F72" s="26">
        <v>550000000</v>
      </c>
      <c r="G72" s="26">
        <v>0</v>
      </c>
      <c r="H72" s="30">
        <v>21</v>
      </c>
    </row>
    <row r="73">
      <c r="A73" s="23" t="str">
        <v>전세</v>
      </c>
      <c r="B73" s="23" t="str">
        <v>2026-06-20</v>
      </c>
      <c r="C73" s="23" t="str">
        <v>2026-06</v>
      </c>
      <c r="D73" s="28">
        <v>59.98</v>
      </c>
      <c r="E73" s="26">
        <v>430000000</v>
      </c>
      <c r="F73" s="26">
        <v>430000000</v>
      </c>
      <c r="G73" s="26">
        <v>0</v>
      </c>
      <c r="H73" s="30">
        <v>8</v>
      </c>
    </row>
    <row r="74">
      <c r="A74" s="23" t="str">
        <v>전세</v>
      </c>
      <c r="B74" s="23" t="str">
        <v>2026-06-20</v>
      </c>
      <c r="C74" s="23" t="str">
        <v>2026-06</v>
      </c>
      <c r="D74" s="28">
        <v>59.98</v>
      </c>
      <c r="E74" s="26">
        <v>410000000</v>
      </c>
      <c r="F74" s="26">
        <v>410000000</v>
      </c>
      <c r="G74" s="26">
        <v>0</v>
      </c>
      <c r="H74" s="30">
        <v>8</v>
      </c>
    </row>
    <row r="75">
      <c r="A75" s="23" t="str">
        <v>매매</v>
      </c>
      <c r="B75" s="23" t="str">
        <v>2026-06-20</v>
      </c>
      <c r="C75" s="23" t="str">
        <v>2026-06</v>
      </c>
      <c r="D75" s="28">
        <v>59.98</v>
      </c>
      <c r="E75" s="26">
        <v>898000000</v>
      </c>
      <c r="F75" s="26">
        <v>0</v>
      </c>
      <c r="G75" s="26">
        <v>0</v>
      </c>
      <c r="H75" s="30">
        <v>22</v>
      </c>
    </row>
    <row r="76">
      <c r="A76" s="23" t="str">
        <v>전세</v>
      </c>
      <c r="B76" s="23" t="str">
        <v>2026-06-19</v>
      </c>
      <c r="C76" s="23" t="str">
        <v>2026-06</v>
      </c>
      <c r="D76" s="28">
        <v>84.88</v>
      </c>
      <c r="E76" s="26">
        <v>525000000</v>
      </c>
      <c r="F76" s="26">
        <v>525000000</v>
      </c>
      <c r="G76" s="26">
        <v>0</v>
      </c>
      <c r="H76" s="30">
        <v>19</v>
      </c>
    </row>
    <row r="77">
      <c r="A77" s="23" t="str">
        <v>전세</v>
      </c>
      <c r="B77" s="23" t="str">
        <v>2026-06-19</v>
      </c>
      <c r="C77" s="23" t="str">
        <v>2026-06</v>
      </c>
      <c r="D77" s="28">
        <v>59.98</v>
      </c>
      <c r="E77" s="26">
        <v>430000000</v>
      </c>
      <c r="F77" s="26">
        <v>430000000</v>
      </c>
      <c r="G77" s="26">
        <v>0</v>
      </c>
      <c r="H77" s="30">
        <v>17</v>
      </c>
    </row>
    <row r="78">
      <c r="A78" s="23" t="str">
        <v>매매</v>
      </c>
      <c r="B78" s="23" t="str">
        <v>2026-06-19</v>
      </c>
      <c r="C78" s="23" t="str">
        <v>2026-06</v>
      </c>
      <c r="D78" s="28">
        <v>84.88</v>
      </c>
      <c r="E78" s="26">
        <v>1050000000</v>
      </c>
      <c r="F78" s="26">
        <v>0</v>
      </c>
      <c r="G78" s="26">
        <v>0</v>
      </c>
      <c r="H78" s="30">
        <v>26</v>
      </c>
    </row>
    <row r="79">
      <c r="A79" s="23" t="str">
        <v>매매</v>
      </c>
      <c r="B79" s="23" t="str">
        <v>2026-06-19</v>
      </c>
      <c r="C79" s="23" t="str">
        <v>2026-06</v>
      </c>
      <c r="D79" s="28">
        <v>84.88</v>
      </c>
      <c r="E79" s="26">
        <v>1048000000</v>
      </c>
      <c r="F79" s="26">
        <v>0</v>
      </c>
      <c r="G79" s="26">
        <v>0</v>
      </c>
      <c r="H79" s="30">
        <v>13</v>
      </c>
    </row>
    <row r="80">
      <c r="A80" s="23" t="str">
        <v>매매</v>
      </c>
      <c r="B80" s="23" t="str">
        <v>2026-06-16</v>
      </c>
      <c r="C80" s="23" t="str">
        <v>2026-06</v>
      </c>
      <c r="D80" s="28">
        <v>59.98</v>
      </c>
      <c r="E80" s="26">
        <v>850000000</v>
      </c>
      <c r="F80" s="26">
        <v>0</v>
      </c>
      <c r="G80" s="26">
        <v>0</v>
      </c>
      <c r="H80" s="30">
        <v>11</v>
      </c>
    </row>
    <row r="81">
      <c r="A81" s="23" t="str">
        <v>매매</v>
      </c>
      <c r="B81" s="23" t="str">
        <v>2026-06-15</v>
      </c>
      <c r="C81" s="23" t="str">
        <v>2026-06</v>
      </c>
      <c r="D81" s="28">
        <v>84.93</v>
      </c>
      <c r="E81" s="26">
        <v>973000000</v>
      </c>
      <c r="F81" s="26">
        <v>0</v>
      </c>
      <c r="G81" s="26">
        <v>0</v>
      </c>
      <c r="H81" s="30">
        <v>29</v>
      </c>
    </row>
    <row r="82">
      <c r="A82" s="23" t="str">
        <v>매매</v>
      </c>
      <c r="B82" s="23" t="str">
        <v>2026-06-14</v>
      </c>
      <c r="C82" s="23" t="str">
        <v>2026-06</v>
      </c>
      <c r="D82" s="28">
        <v>59.98</v>
      </c>
      <c r="E82" s="26">
        <v>838000000</v>
      </c>
      <c r="F82" s="26">
        <v>0</v>
      </c>
      <c r="G82" s="26">
        <v>0</v>
      </c>
      <c r="H82" s="30">
        <v>23</v>
      </c>
    </row>
    <row r="83">
      <c r="A83" s="23" t="str">
        <v>전세</v>
      </c>
      <c r="B83" s="23" t="str">
        <v>2026-06-13</v>
      </c>
      <c r="C83" s="23" t="str">
        <v>2026-06</v>
      </c>
      <c r="D83" s="28">
        <v>84.88</v>
      </c>
      <c r="E83" s="26">
        <v>645000000</v>
      </c>
      <c r="F83" s="26">
        <v>645000000</v>
      </c>
      <c r="G83" s="26">
        <v>0</v>
      </c>
      <c r="H83" s="30">
        <v>14</v>
      </c>
    </row>
    <row r="84">
      <c r="A84" s="23" t="str">
        <v>전세</v>
      </c>
      <c r="B84" s="23" t="str">
        <v>2026-06-13</v>
      </c>
      <c r="C84" s="23" t="str">
        <v>2026-06</v>
      </c>
      <c r="D84" s="28">
        <v>84.88</v>
      </c>
      <c r="E84" s="26">
        <v>620000000</v>
      </c>
      <c r="F84" s="26">
        <v>620000000</v>
      </c>
      <c r="G84" s="26">
        <v>0</v>
      </c>
      <c r="H84" s="30">
        <v>29</v>
      </c>
    </row>
    <row r="85">
      <c r="A85" s="23" t="str">
        <v>전세</v>
      </c>
      <c r="B85" s="23" t="str">
        <v>2026-06-13</v>
      </c>
      <c r="C85" s="23" t="str">
        <v>2026-06</v>
      </c>
      <c r="D85" s="28">
        <v>59.98</v>
      </c>
      <c r="E85" s="26">
        <v>550000000</v>
      </c>
      <c r="F85" s="26">
        <v>550000000</v>
      </c>
      <c r="G85" s="26">
        <v>0</v>
      </c>
      <c r="H85" s="30">
        <v>2</v>
      </c>
    </row>
    <row r="86">
      <c r="A86" s="23" t="str">
        <v>전세</v>
      </c>
      <c r="B86" s="23" t="str">
        <v>2026-06-13</v>
      </c>
      <c r="C86" s="23" t="str">
        <v>2026-06</v>
      </c>
      <c r="D86" s="28">
        <v>59.98</v>
      </c>
      <c r="E86" s="26">
        <v>385000000</v>
      </c>
      <c r="F86" s="26">
        <v>385000000</v>
      </c>
      <c r="G86" s="26">
        <v>0</v>
      </c>
      <c r="H86" s="30">
        <v>6</v>
      </c>
    </row>
    <row r="87">
      <c r="A87" s="23" t="str">
        <v>전세</v>
      </c>
      <c r="B87" s="23" t="str">
        <v>2026-06-13</v>
      </c>
      <c r="C87" s="23" t="str">
        <v>2026-06</v>
      </c>
      <c r="D87" s="28">
        <v>84.93</v>
      </c>
      <c r="E87" s="26">
        <v>350000000</v>
      </c>
      <c r="F87" s="26">
        <v>350000000</v>
      </c>
      <c r="G87" s="26">
        <v>0</v>
      </c>
      <c r="H87" s="30">
        <v>11</v>
      </c>
    </row>
    <row r="88">
      <c r="A88" s="23" t="str">
        <v>월세</v>
      </c>
      <c r="B88" s="23" t="str">
        <v>2026-06-13</v>
      </c>
      <c r="C88" s="23" t="str">
        <v>2026-06</v>
      </c>
      <c r="D88" s="28">
        <v>84.88</v>
      </c>
      <c r="F88" s="26">
        <v>150000000</v>
      </c>
      <c r="G88" s="26">
        <v>2500000</v>
      </c>
      <c r="H88" s="30">
        <v>26</v>
      </c>
    </row>
    <row r="89">
      <c r="A89" s="23" t="str">
        <v>매매</v>
      </c>
      <c r="B89" s="23" t="str">
        <v>2026-06-13</v>
      </c>
      <c r="C89" s="23" t="str">
        <v>2026-06</v>
      </c>
      <c r="D89" s="28">
        <v>84.88</v>
      </c>
      <c r="E89" s="26">
        <v>1075000000</v>
      </c>
      <c r="F89" s="26">
        <v>0</v>
      </c>
      <c r="G89" s="26">
        <v>0</v>
      </c>
      <c r="H89" s="30">
        <v>12</v>
      </c>
    </row>
    <row r="90">
      <c r="A90" s="23" t="str">
        <v>매매</v>
      </c>
      <c r="B90" s="23" t="str">
        <v>2026-06-13</v>
      </c>
      <c r="C90" s="23" t="str">
        <v>2026-06</v>
      </c>
      <c r="D90" s="28">
        <v>84.93</v>
      </c>
      <c r="E90" s="26">
        <v>990000000</v>
      </c>
      <c r="F90" s="26">
        <v>0</v>
      </c>
      <c r="G90" s="26">
        <v>0</v>
      </c>
      <c r="H90" s="30">
        <v>5</v>
      </c>
    </row>
    <row r="91">
      <c r="A91" s="23" t="str">
        <v>매매</v>
      </c>
      <c r="B91" s="23" t="str">
        <v>2026-06-13</v>
      </c>
      <c r="C91" s="23" t="str">
        <v>2026-06</v>
      </c>
      <c r="D91" s="28">
        <v>74.88</v>
      </c>
      <c r="E91" s="26">
        <v>940000000</v>
      </c>
      <c r="F91" s="26">
        <v>0</v>
      </c>
      <c r="G91" s="26">
        <v>0</v>
      </c>
      <c r="H91" s="30">
        <v>5</v>
      </c>
    </row>
    <row r="92">
      <c r="A92" s="23" t="str">
        <v>매매</v>
      </c>
      <c r="B92" s="23" t="str">
        <v>2026-06-13</v>
      </c>
      <c r="C92" s="23" t="str">
        <v>2026-06</v>
      </c>
      <c r="D92" s="28">
        <v>59.98</v>
      </c>
      <c r="E92" s="26">
        <v>920000000</v>
      </c>
      <c r="F92" s="26">
        <v>0</v>
      </c>
      <c r="G92" s="26">
        <v>0</v>
      </c>
      <c r="H92" s="30">
        <v>27</v>
      </c>
    </row>
    <row r="93">
      <c r="A93" s="23" t="str">
        <v>매매</v>
      </c>
      <c r="B93" s="23" t="str">
        <v>2026-06-13</v>
      </c>
      <c r="C93" s="23" t="str">
        <v>2026-06</v>
      </c>
      <c r="D93" s="28">
        <v>74.88</v>
      </c>
      <c r="E93" s="26">
        <v>917000000</v>
      </c>
      <c r="F93" s="26">
        <v>0</v>
      </c>
      <c r="G93" s="26">
        <v>0</v>
      </c>
      <c r="H93" s="30">
        <v>15</v>
      </c>
    </row>
    <row r="94">
      <c r="A94" s="23" t="str">
        <v>매매</v>
      </c>
      <c r="B94" s="23" t="str">
        <v>2026-06-13</v>
      </c>
      <c r="C94" s="23" t="str">
        <v>2026-06</v>
      </c>
      <c r="D94" s="28">
        <v>59.98</v>
      </c>
      <c r="E94" s="26">
        <v>897000000</v>
      </c>
      <c r="F94" s="26">
        <v>0</v>
      </c>
      <c r="G94" s="26">
        <v>0</v>
      </c>
      <c r="H94" s="30">
        <v>6</v>
      </c>
    </row>
    <row r="95">
      <c r="A95" s="23" t="str">
        <v>전세</v>
      </c>
      <c r="B95" s="23" t="str">
        <v>2026-06-11</v>
      </c>
      <c r="C95" s="23" t="str">
        <v>2026-06</v>
      </c>
      <c r="D95" s="28">
        <v>84.93</v>
      </c>
      <c r="E95" s="26">
        <v>630000000</v>
      </c>
      <c r="F95" s="26">
        <v>630000000</v>
      </c>
      <c r="G95" s="26">
        <v>0</v>
      </c>
      <c r="H95" s="30">
        <v>13</v>
      </c>
    </row>
    <row r="96">
      <c r="A96" s="23" t="str">
        <v>월세</v>
      </c>
      <c r="B96" s="23" t="str">
        <v>2026-06-11</v>
      </c>
      <c r="C96" s="23" t="str">
        <v>2026-06</v>
      </c>
      <c r="D96" s="28">
        <v>59.98</v>
      </c>
      <c r="F96" s="26">
        <v>480000000</v>
      </c>
      <c r="G96" s="26">
        <v>200000</v>
      </c>
      <c r="H96" s="30">
        <v>14</v>
      </c>
    </row>
    <row r="97">
      <c r="A97" s="23" t="str">
        <v>매매</v>
      </c>
      <c r="B97" s="23" t="str">
        <v>2026-06-11</v>
      </c>
      <c r="C97" s="23" t="str">
        <v>2026-06</v>
      </c>
      <c r="D97" s="28">
        <v>59.98</v>
      </c>
      <c r="E97" s="26">
        <v>848000000</v>
      </c>
      <c r="F97" s="26">
        <v>0</v>
      </c>
      <c r="G97" s="26">
        <v>0</v>
      </c>
      <c r="H97" s="30">
        <v>1</v>
      </c>
    </row>
    <row r="98">
      <c r="A98" s="23" t="str">
        <v>전세</v>
      </c>
      <c r="B98" s="23" t="str">
        <v>2026-06-10</v>
      </c>
      <c r="C98" s="23" t="str">
        <v>2026-06</v>
      </c>
      <c r="D98" s="28">
        <v>74.88</v>
      </c>
      <c r="E98" s="26">
        <v>483000000</v>
      </c>
      <c r="F98" s="26">
        <v>483000000</v>
      </c>
      <c r="G98" s="26">
        <v>0</v>
      </c>
      <c r="H98" s="30">
        <v>8</v>
      </c>
    </row>
    <row r="99">
      <c r="A99" s="23" t="str">
        <v>전세</v>
      </c>
      <c r="B99" s="23" t="str">
        <v>2026-06-06</v>
      </c>
      <c r="C99" s="23" t="str">
        <v>2026-06</v>
      </c>
      <c r="D99" s="28">
        <v>84.88</v>
      </c>
      <c r="E99" s="26">
        <v>567000000</v>
      </c>
      <c r="F99" s="26">
        <v>567000000</v>
      </c>
      <c r="G99" s="26">
        <v>0</v>
      </c>
      <c r="H99" s="30">
        <v>4</v>
      </c>
    </row>
    <row r="100">
      <c r="A100" s="23" t="str">
        <v>전세</v>
      </c>
      <c r="B100" s="23" t="str">
        <v>2026-06-06</v>
      </c>
      <c r="C100" s="23" t="str">
        <v>2026-06</v>
      </c>
      <c r="D100" s="28">
        <v>84.88</v>
      </c>
      <c r="E100" s="26">
        <v>525000000</v>
      </c>
      <c r="F100" s="26">
        <v>525000000</v>
      </c>
      <c r="G100" s="26">
        <v>0</v>
      </c>
      <c r="H100" s="30">
        <v>20</v>
      </c>
    </row>
    <row r="101">
      <c r="A101" s="23" t="str">
        <v>매매</v>
      </c>
      <c r="B101" s="23" t="str">
        <v>2026-06-05</v>
      </c>
      <c r="C101" s="23" t="str">
        <v>2026-06</v>
      </c>
      <c r="D101" s="28">
        <v>84.88</v>
      </c>
      <c r="E101" s="26">
        <v>1095000000</v>
      </c>
      <c r="F101" s="26">
        <v>0</v>
      </c>
      <c r="G101" s="26">
        <v>0</v>
      </c>
      <c r="H101" s="30">
        <v>8</v>
      </c>
    </row>
    <row r="102">
      <c r="A102" s="23" t="str">
        <v>매매</v>
      </c>
      <c r="B102" s="23" t="str">
        <v>2026-06-04</v>
      </c>
      <c r="C102" s="23" t="str">
        <v>2026-06</v>
      </c>
      <c r="D102" s="28">
        <v>84.88</v>
      </c>
      <c r="E102" s="26">
        <v>1040000000</v>
      </c>
      <c r="F102" s="26">
        <v>0</v>
      </c>
      <c r="G102" s="26">
        <v>0</v>
      </c>
      <c r="H102" s="30">
        <v>9</v>
      </c>
    </row>
    <row r="103">
      <c r="A103" s="23" t="str">
        <v>매매</v>
      </c>
      <c r="B103" s="23" t="str">
        <v>2026-06-04</v>
      </c>
      <c r="C103" s="23" t="str">
        <v>2026-06</v>
      </c>
      <c r="D103" s="28">
        <v>59.98</v>
      </c>
      <c r="E103" s="26">
        <v>895000000</v>
      </c>
      <c r="F103" s="26">
        <v>0</v>
      </c>
      <c r="G103" s="26">
        <v>0</v>
      </c>
      <c r="H103" s="30">
        <v>9</v>
      </c>
    </row>
    <row r="104">
      <c r="A104" s="23" t="str">
        <v>전세</v>
      </c>
      <c r="B104" s="23" t="str">
        <v>2026-06-03</v>
      </c>
      <c r="C104" s="23" t="str">
        <v>2026-06</v>
      </c>
      <c r="D104" s="28">
        <v>74.88</v>
      </c>
      <c r="E104" s="26">
        <v>425420000</v>
      </c>
      <c r="F104" s="26">
        <v>425420000</v>
      </c>
      <c r="G104" s="26">
        <v>0</v>
      </c>
      <c r="H104" s="30">
        <v>16</v>
      </c>
    </row>
    <row r="105">
      <c r="A105" s="23" t="str">
        <v>매매</v>
      </c>
      <c r="B105" s="23" t="str">
        <v>2026-05-30</v>
      </c>
      <c r="C105" s="23" t="str">
        <v>2026-05</v>
      </c>
      <c r="D105" s="28">
        <v>84.88</v>
      </c>
      <c r="E105" s="26">
        <v>950000000</v>
      </c>
      <c r="F105" s="26">
        <v>0</v>
      </c>
      <c r="G105" s="26">
        <v>0</v>
      </c>
      <c r="H105" s="30">
        <v>5</v>
      </c>
    </row>
    <row r="106">
      <c r="A106" s="23" t="str">
        <v>매매</v>
      </c>
      <c r="B106" s="23" t="str">
        <v>2026-05-29</v>
      </c>
      <c r="C106" s="23" t="str">
        <v>2026-05</v>
      </c>
      <c r="D106" s="28">
        <v>74.88</v>
      </c>
      <c r="E106" s="26">
        <v>938000000</v>
      </c>
      <c r="F106" s="26">
        <v>0</v>
      </c>
      <c r="G106" s="26">
        <v>0</v>
      </c>
      <c r="H106" s="30">
        <v>25</v>
      </c>
    </row>
    <row r="107">
      <c r="A107" s="23" t="str">
        <v>매매</v>
      </c>
      <c r="B107" s="23" t="str">
        <v>2026-05-26</v>
      </c>
      <c r="C107" s="23" t="str">
        <v>2026-05</v>
      </c>
      <c r="D107" s="28">
        <v>84.93</v>
      </c>
      <c r="E107" s="26">
        <v>980000000</v>
      </c>
      <c r="F107" s="26">
        <v>0</v>
      </c>
      <c r="G107" s="26">
        <v>0</v>
      </c>
      <c r="H107" s="30">
        <v>6</v>
      </c>
    </row>
    <row r="108">
      <c r="A108" s="23" t="str">
        <v>매매</v>
      </c>
      <c r="B108" s="23" t="str">
        <v>2026-05-25</v>
      </c>
      <c r="C108" s="23" t="str">
        <v>2026-05</v>
      </c>
      <c r="D108" s="28">
        <v>84.93</v>
      </c>
      <c r="E108" s="26">
        <v>970000000</v>
      </c>
      <c r="F108" s="26">
        <v>0</v>
      </c>
      <c r="G108" s="26">
        <v>0</v>
      </c>
      <c r="H108" s="30">
        <v>12</v>
      </c>
    </row>
    <row r="109">
      <c r="A109" s="23" t="str">
        <v>매매</v>
      </c>
      <c r="B109" s="23" t="str">
        <v>2026-05-24</v>
      </c>
      <c r="C109" s="23" t="str">
        <v>2026-05</v>
      </c>
      <c r="D109" s="28">
        <v>59.98</v>
      </c>
      <c r="E109" s="26">
        <v>890000000</v>
      </c>
      <c r="F109" s="26">
        <v>0</v>
      </c>
      <c r="G109" s="26">
        <v>0</v>
      </c>
      <c r="H109" s="30">
        <v>17</v>
      </c>
    </row>
    <row r="110">
      <c r="A110" s="23" t="str">
        <v>매매</v>
      </c>
      <c r="B110" s="23" t="str">
        <v>2026-05-23</v>
      </c>
      <c r="C110" s="23" t="str">
        <v>2026-05</v>
      </c>
      <c r="D110" s="28">
        <v>84.93</v>
      </c>
      <c r="E110" s="26">
        <v>1035000000</v>
      </c>
      <c r="F110" s="26">
        <v>0</v>
      </c>
      <c r="G110" s="26">
        <v>0</v>
      </c>
      <c r="H110" s="30">
        <v>25</v>
      </c>
    </row>
    <row r="111">
      <c r="A111" s="23" t="str">
        <v>매매</v>
      </c>
      <c r="B111" s="23" t="str">
        <v>2026-05-23</v>
      </c>
      <c r="C111" s="23" t="str">
        <v>2026-05</v>
      </c>
      <c r="D111" s="28">
        <v>84.88</v>
      </c>
      <c r="E111" s="26">
        <v>1010000000</v>
      </c>
      <c r="F111" s="26">
        <v>0</v>
      </c>
      <c r="G111" s="26">
        <v>0</v>
      </c>
      <c r="H111" s="30">
        <v>16</v>
      </c>
    </row>
    <row r="112">
      <c r="A112" s="23" t="str">
        <v>매매</v>
      </c>
      <c r="B112" s="23" t="str">
        <v>2026-05-22</v>
      </c>
      <c r="C112" s="23" t="str">
        <v>2026-05</v>
      </c>
      <c r="D112" s="28">
        <v>84.88</v>
      </c>
      <c r="E112" s="26">
        <v>953000000</v>
      </c>
      <c r="F112" s="26">
        <v>0</v>
      </c>
      <c r="G112" s="26">
        <v>0</v>
      </c>
      <c r="H112" s="30">
        <v>19</v>
      </c>
    </row>
    <row r="113">
      <c r="A113" s="23" t="str">
        <v>매매</v>
      </c>
      <c r="B113" s="23" t="str">
        <v>2026-05-21</v>
      </c>
      <c r="C113" s="23" t="str">
        <v>2026-05</v>
      </c>
      <c r="D113" s="28">
        <v>84.93</v>
      </c>
      <c r="E113" s="26">
        <v>1010000000</v>
      </c>
      <c r="F113" s="26">
        <v>0</v>
      </c>
      <c r="G113" s="26">
        <v>0</v>
      </c>
      <c r="H113" s="30">
        <v>25</v>
      </c>
    </row>
    <row r="114">
      <c r="A114" s="23" t="str">
        <v>매매</v>
      </c>
      <c r="B114" s="23" t="str">
        <v>2026-05-20</v>
      </c>
      <c r="C114" s="23" t="str">
        <v>2026-05</v>
      </c>
      <c r="D114" s="28">
        <v>84.88</v>
      </c>
      <c r="E114" s="26">
        <v>970000000</v>
      </c>
      <c r="F114" s="26">
        <v>0</v>
      </c>
      <c r="G114" s="26">
        <v>0</v>
      </c>
      <c r="H114" s="30">
        <v>28</v>
      </c>
    </row>
    <row r="115">
      <c r="A115" s="23" t="str">
        <v>매매</v>
      </c>
      <c r="B115" s="23" t="str">
        <v>2026-05-18</v>
      </c>
      <c r="C115" s="23" t="str">
        <v>2026-05</v>
      </c>
      <c r="D115" s="28">
        <v>59.98</v>
      </c>
      <c r="E115" s="26">
        <v>870000000</v>
      </c>
      <c r="F115" s="26">
        <v>0</v>
      </c>
      <c r="G115" s="26">
        <v>0</v>
      </c>
      <c r="H115" s="30">
        <v>5</v>
      </c>
    </row>
    <row r="116">
      <c r="A116" s="23" t="str">
        <v>매매</v>
      </c>
      <c r="B116" s="23" t="str">
        <v>2026-05-16</v>
      </c>
      <c r="C116" s="23" t="str">
        <v>2026-05</v>
      </c>
      <c r="D116" s="28">
        <v>74.88</v>
      </c>
      <c r="E116" s="26">
        <v>970000000</v>
      </c>
      <c r="F116" s="26">
        <v>0</v>
      </c>
      <c r="G116" s="26">
        <v>0</v>
      </c>
      <c r="H116" s="30">
        <v>18</v>
      </c>
    </row>
    <row r="117">
      <c r="A117" s="23" t="str">
        <v>매매</v>
      </c>
      <c r="B117" s="23" t="str">
        <v>2026-05-16</v>
      </c>
      <c r="C117" s="23" t="str">
        <v>2026-05</v>
      </c>
      <c r="D117" s="28">
        <v>59.98</v>
      </c>
      <c r="E117" s="26">
        <v>877000000</v>
      </c>
      <c r="F117" s="26">
        <v>0</v>
      </c>
      <c r="G117" s="26">
        <v>0</v>
      </c>
      <c r="H117" s="30">
        <v>9</v>
      </c>
    </row>
    <row r="118">
      <c r="A118" s="23" t="str">
        <v>매매</v>
      </c>
      <c r="B118" s="23" t="str">
        <v>2026-05-16</v>
      </c>
      <c r="C118" s="23" t="str">
        <v>2026-05</v>
      </c>
      <c r="D118" s="28">
        <v>59.98</v>
      </c>
      <c r="E118" s="26">
        <v>870000000</v>
      </c>
      <c r="F118" s="26">
        <v>0</v>
      </c>
      <c r="G118" s="26">
        <v>0</v>
      </c>
      <c r="H118" s="30">
        <v>21</v>
      </c>
    </row>
    <row r="119">
      <c r="A119" s="23" t="str">
        <v>매매</v>
      </c>
      <c r="B119" s="23" t="str">
        <v>2026-05-14</v>
      </c>
      <c r="C119" s="23" t="str">
        <v>2026-05</v>
      </c>
      <c r="D119" s="28">
        <v>84.93</v>
      </c>
      <c r="E119" s="26">
        <v>975000000</v>
      </c>
      <c r="F119" s="26">
        <v>0</v>
      </c>
      <c r="G119" s="26">
        <v>0</v>
      </c>
      <c r="H119" s="30">
        <v>29</v>
      </c>
    </row>
    <row r="120">
      <c r="A120" s="23" t="str">
        <v>월세</v>
      </c>
      <c r="B120" s="23" t="str">
        <v>2026-05-11</v>
      </c>
      <c r="C120" s="23" t="str">
        <v>2026-05</v>
      </c>
      <c r="D120" s="28">
        <v>84.88</v>
      </c>
      <c r="F120" s="26">
        <v>100000000</v>
      </c>
      <c r="G120" s="26">
        <v>2000000</v>
      </c>
      <c r="H120" s="30">
        <v>1</v>
      </c>
    </row>
    <row r="121">
      <c r="A121" s="23" t="str">
        <v>매매</v>
      </c>
      <c r="B121" s="23" t="str">
        <v>2026-05-10</v>
      </c>
      <c r="C121" s="23" t="str">
        <v>2026-05</v>
      </c>
      <c r="D121" s="28">
        <v>59.98</v>
      </c>
      <c r="E121" s="26">
        <v>897000000</v>
      </c>
      <c r="F121" s="26">
        <v>0</v>
      </c>
      <c r="G121" s="26">
        <v>0</v>
      </c>
      <c r="H121" s="30">
        <v>28</v>
      </c>
    </row>
    <row r="122">
      <c r="A122" s="23" t="str">
        <v>매매</v>
      </c>
      <c r="B122" s="23" t="str">
        <v>2026-05-09</v>
      </c>
      <c r="C122" s="23" t="str">
        <v>2026-05</v>
      </c>
      <c r="D122" s="28">
        <v>84.88</v>
      </c>
      <c r="E122" s="26">
        <v>1020000000</v>
      </c>
      <c r="F122" s="26">
        <v>0</v>
      </c>
      <c r="G122" s="26">
        <v>0</v>
      </c>
      <c r="H122" s="30">
        <v>21</v>
      </c>
    </row>
    <row r="123">
      <c r="A123" s="23" t="str">
        <v>매매</v>
      </c>
      <c r="B123" s="23" t="str">
        <v>2026-05-09</v>
      </c>
      <c r="C123" s="23" t="str">
        <v>2026-05</v>
      </c>
      <c r="D123" s="28">
        <v>59.98</v>
      </c>
      <c r="E123" s="26">
        <v>900000000</v>
      </c>
      <c r="F123" s="26">
        <v>0</v>
      </c>
      <c r="G123" s="26">
        <v>0</v>
      </c>
      <c r="H123" s="30">
        <v>15</v>
      </c>
    </row>
    <row r="124">
      <c r="A124" s="23" t="str">
        <v>매매</v>
      </c>
      <c r="B124" s="23" t="str">
        <v>2026-05-08</v>
      </c>
      <c r="C124" s="23" t="str">
        <v>2026-05</v>
      </c>
      <c r="D124" s="28">
        <v>74.88</v>
      </c>
      <c r="E124" s="26">
        <v>950000000</v>
      </c>
      <c r="F124" s="26">
        <v>0</v>
      </c>
      <c r="G124" s="26">
        <v>0</v>
      </c>
      <c r="H124" s="30">
        <v>23</v>
      </c>
    </row>
    <row r="125">
      <c r="A125" s="23" t="str">
        <v>매매</v>
      </c>
      <c r="B125" s="23" t="str">
        <v>2026-05-08</v>
      </c>
      <c r="C125" s="23" t="str">
        <v>2026-05</v>
      </c>
      <c r="D125" s="28">
        <v>74.88</v>
      </c>
      <c r="E125" s="26">
        <v>920000000</v>
      </c>
      <c r="F125" s="26">
        <v>0</v>
      </c>
      <c r="G125" s="26">
        <v>0</v>
      </c>
      <c r="H125" s="30">
        <v>7</v>
      </c>
    </row>
    <row r="126">
      <c r="A126" s="23" t="str">
        <v>전세</v>
      </c>
      <c r="B126" s="23" t="str">
        <v>2026-05-06</v>
      </c>
      <c r="C126" s="23" t="str">
        <v>2026-05</v>
      </c>
      <c r="D126" s="28">
        <v>74.88</v>
      </c>
      <c r="E126" s="26">
        <v>560000000</v>
      </c>
      <c r="F126" s="26">
        <v>560000000</v>
      </c>
      <c r="G126" s="26">
        <v>0</v>
      </c>
      <c r="H126" s="30">
        <v>17</v>
      </c>
    </row>
    <row r="127">
      <c r="A127" s="23" t="str">
        <v>매매</v>
      </c>
      <c r="B127" s="23" t="str">
        <v>2026-05-06</v>
      </c>
      <c r="C127" s="23" t="str">
        <v>2026-05</v>
      </c>
      <c r="D127" s="28">
        <v>74.88</v>
      </c>
      <c r="E127" s="26">
        <v>918000000</v>
      </c>
      <c r="F127" s="26">
        <v>0</v>
      </c>
      <c r="G127" s="26">
        <v>0</v>
      </c>
      <c r="H127" s="30">
        <v>15</v>
      </c>
    </row>
    <row r="128">
      <c r="A128" s="23" t="str">
        <v>매매</v>
      </c>
      <c r="B128" s="23" t="str">
        <v>2026-05-05</v>
      </c>
      <c r="C128" s="23" t="str">
        <v>2026-05</v>
      </c>
      <c r="D128" s="28">
        <v>59.98</v>
      </c>
      <c r="E128" s="26">
        <v>885000000</v>
      </c>
      <c r="F128" s="26">
        <v>0</v>
      </c>
      <c r="G128" s="26">
        <v>0</v>
      </c>
      <c r="H128" s="30">
        <v>25</v>
      </c>
    </row>
    <row r="129">
      <c r="A129" s="23" t="str">
        <v>매매</v>
      </c>
      <c r="B129" s="23" t="str">
        <v>2026-05-04</v>
      </c>
      <c r="C129" s="23" t="str">
        <v>2026-05</v>
      </c>
      <c r="D129" s="28">
        <v>84.88</v>
      </c>
      <c r="E129" s="26">
        <v>978000000</v>
      </c>
      <c r="F129" s="26">
        <v>0</v>
      </c>
      <c r="G129" s="26">
        <v>0</v>
      </c>
      <c r="H129" s="30">
        <v>6</v>
      </c>
    </row>
    <row r="130">
      <c r="A130" s="23" t="str">
        <v>매매</v>
      </c>
      <c r="B130" s="23" t="str">
        <v>2026-05-03</v>
      </c>
      <c r="C130" s="23" t="str">
        <v>2026-05</v>
      </c>
      <c r="D130" s="28">
        <v>84.93</v>
      </c>
      <c r="E130" s="26">
        <v>975000000</v>
      </c>
      <c r="F130" s="26">
        <v>0</v>
      </c>
      <c r="G130" s="26">
        <v>0</v>
      </c>
      <c r="H130" s="30">
        <v>29</v>
      </c>
    </row>
    <row r="131">
      <c r="A131" s="23" t="str">
        <v>전세</v>
      </c>
      <c r="B131" s="23" t="str">
        <v>2026-05-02</v>
      </c>
      <c r="C131" s="23" t="str">
        <v>2026-05</v>
      </c>
      <c r="D131" s="28">
        <v>59.98</v>
      </c>
      <c r="E131" s="26">
        <v>430000000</v>
      </c>
      <c r="F131" s="26">
        <v>430000000</v>
      </c>
      <c r="G131" s="26">
        <v>0</v>
      </c>
      <c r="H131" s="30">
        <v>18</v>
      </c>
    </row>
    <row r="132">
      <c r="A132" s="23" t="str">
        <v>매매</v>
      </c>
      <c r="B132" s="23" t="str">
        <v>2026-05-02</v>
      </c>
      <c r="C132" s="23" t="str">
        <v>2026-05</v>
      </c>
      <c r="D132" s="28">
        <v>84.88</v>
      </c>
      <c r="E132" s="26">
        <v>1070000000</v>
      </c>
      <c r="F132" s="26">
        <v>0</v>
      </c>
      <c r="G132" s="26">
        <v>0</v>
      </c>
      <c r="H132" s="30">
        <v>11</v>
      </c>
    </row>
    <row r="133">
      <c r="A133" s="23" t="str">
        <v>매매</v>
      </c>
      <c r="B133" s="23" t="str">
        <v>2026-04-30</v>
      </c>
      <c r="C133" s="23" t="str">
        <v>2026-04</v>
      </c>
      <c r="D133" s="28">
        <v>59.98</v>
      </c>
      <c r="E133" s="26">
        <v>865000000</v>
      </c>
      <c r="F133" s="26">
        <v>0</v>
      </c>
      <c r="G133" s="26">
        <v>0</v>
      </c>
      <c r="H133" s="30">
        <v>8</v>
      </c>
    </row>
    <row r="134">
      <c r="A134" s="23" t="str">
        <v>전세</v>
      </c>
      <c r="B134" s="23" t="str">
        <v>2026-04-27</v>
      </c>
      <c r="C134" s="23" t="str">
        <v>2026-04</v>
      </c>
      <c r="D134" s="28">
        <v>84.93</v>
      </c>
      <c r="E134" s="26">
        <v>620000000</v>
      </c>
      <c r="F134" s="26">
        <v>620000000</v>
      </c>
      <c r="G134" s="26">
        <v>0</v>
      </c>
      <c r="H134" s="30">
        <v>5</v>
      </c>
    </row>
    <row r="135">
      <c r="A135" s="23" t="str">
        <v>전세</v>
      </c>
      <c r="B135" s="23" t="str">
        <v>2026-04-25</v>
      </c>
      <c r="C135" s="23" t="str">
        <v>2026-04</v>
      </c>
      <c r="D135" s="28">
        <v>59.98</v>
      </c>
      <c r="E135" s="26">
        <v>377000000</v>
      </c>
      <c r="F135" s="26">
        <v>377000000</v>
      </c>
      <c r="G135" s="26">
        <v>0</v>
      </c>
      <c r="H135" s="30">
        <v>15</v>
      </c>
    </row>
    <row r="136">
      <c r="A136" s="23" t="str">
        <v>매매</v>
      </c>
      <c r="B136" s="23" t="str">
        <v>2026-04-25</v>
      </c>
      <c r="C136" s="23" t="str">
        <v>2026-04</v>
      </c>
      <c r="D136" s="28">
        <v>84.93</v>
      </c>
      <c r="E136" s="26">
        <v>950000000</v>
      </c>
      <c r="F136" s="26">
        <v>0</v>
      </c>
      <c r="G136" s="26">
        <v>0</v>
      </c>
      <c r="H136" s="30">
        <v>19</v>
      </c>
    </row>
    <row r="137">
      <c r="A137" s="23" t="str">
        <v>전세</v>
      </c>
      <c r="B137" s="23" t="str">
        <v>2026-04-23</v>
      </c>
      <c r="C137" s="23" t="str">
        <v>2026-04</v>
      </c>
      <c r="D137" s="28">
        <v>74.88</v>
      </c>
      <c r="E137" s="26">
        <v>460000000</v>
      </c>
      <c r="F137" s="26">
        <v>460000000</v>
      </c>
      <c r="G137" s="26">
        <v>0</v>
      </c>
      <c r="H137" s="30">
        <v>26</v>
      </c>
    </row>
    <row r="138">
      <c r="A138" s="23" t="str">
        <v>매매</v>
      </c>
      <c r="B138" s="23" t="str">
        <v>2026-04-22</v>
      </c>
      <c r="C138" s="23" t="str">
        <v>2026-04</v>
      </c>
      <c r="D138" s="28">
        <v>74.88</v>
      </c>
      <c r="E138" s="26">
        <v>930000000</v>
      </c>
      <c r="F138" s="26">
        <v>0</v>
      </c>
      <c r="G138" s="26">
        <v>0</v>
      </c>
      <c r="H138" s="30">
        <v>20</v>
      </c>
    </row>
    <row r="139">
      <c r="A139" s="23" t="str">
        <v>매매</v>
      </c>
      <c r="B139" s="23" t="str">
        <v>2026-04-22</v>
      </c>
      <c r="C139" s="23" t="str">
        <v>2026-04</v>
      </c>
      <c r="D139" s="28">
        <v>59.98</v>
      </c>
      <c r="E139" s="26">
        <v>893000000</v>
      </c>
      <c r="F139" s="26">
        <v>0</v>
      </c>
      <c r="G139" s="26">
        <v>0</v>
      </c>
      <c r="H139" s="30">
        <v>20</v>
      </c>
    </row>
    <row r="140">
      <c r="A140" s="23" t="str">
        <v>매매</v>
      </c>
      <c r="B140" s="23" t="str">
        <v>2026-04-22</v>
      </c>
      <c r="C140" s="23" t="str">
        <v>2026-04</v>
      </c>
      <c r="D140" s="28">
        <v>59.98</v>
      </c>
      <c r="E140" s="26">
        <v>880000000</v>
      </c>
      <c r="F140" s="26">
        <v>0</v>
      </c>
      <c r="G140" s="26">
        <v>0</v>
      </c>
      <c r="H140" s="30">
        <v>22</v>
      </c>
    </row>
    <row r="141">
      <c r="A141" s="23" t="str">
        <v>전세</v>
      </c>
      <c r="B141" s="23" t="str">
        <v>2026-04-18</v>
      </c>
      <c r="C141" s="23" t="str">
        <v>2026-04</v>
      </c>
      <c r="D141" s="28">
        <v>84.88</v>
      </c>
      <c r="E141" s="26">
        <v>645000000</v>
      </c>
      <c r="F141" s="26">
        <v>645000000</v>
      </c>
      <c r="G141" s="26">
        <v>0</v>
      </c>
      <c r="H141" s="30">
        <v>12</v>
      </c>
    </row>
    <row r="142">
      <c r="A142" s="23" t="str">
        <v>매매</v>
      </c>
      <c r="B142" s="23" t="str">
        <v>2026-04-18</v>
      </c>
      <c r="C142" s="23" t="str">
        <v>2026-04</v>
      </c>
      <c r="D142" s="28">
        <v>84.88</v>
      </c>
      <c r="E142" s="26">
        <v>980000000</v>
      </c>
      <c r="F142" s="26">
        <v>0</v>
      </c>
      <c r="G142" s="26">
        <v>0</v>
      </c>
      <c r="H142" s="30">
        <v>19</v>
      </c>
    </row>
    <row r="143">
      <c r="A143" s="23" t="str">
        <v>매매</v>
      </c>
      <c r="B143" s="23" t="str">
        <v>2026-04-17</v>
      </c>
      <c r="C143" s="23" t="str">
        <v>2026-04</v>
      </c>
      <c r="D143" s="28">
        <v>74.88</v>
      </c>
      <c r="E143" s="26">
        <v>885000000</v>
      </c>
      <c r="F143" s="26">
        <v>0</v>
      </c>
      <c r="G143" s="26">
        <v>0</v>
      </c>
      <c r="H143" s="30">
        <v>2</v>
      </c>
    </row>
    <row r="144">
      <c r="A144" s="23" t="str">
        <v>전세</v>
      </c>
      <c r="B144" s="23" t="str">
        <v>2026-04-16</v>
      </c>
      <c r="C144" s="23" t="str">
        <v>2026-04</v>
      </c>
      <c r="D144" s="28">
        <v>59.98</v>
      </c>
      <c r="E144" s="26">
        <v>462000000</v>
      </c>
      <c r="F144" s="26">
        <v>462000000</v>
      </c>
      <c r="G144" s="26">
        <v>0</v>
      </c>
      <c r="H144" s="30">
        <v>9</v>
      </c>
    </row>
    <row r="145">
      <c r="A145" s="23" t="str">
        <v>월세</v>
      </c>
      <c r="B145" s="23" t="str">
        <v>2026-04-16</v>
      </c>
      <c r="C145" s="23" t="str">
        <v>2026-04</v>
      </c>
      <c r="D145" s="28">
        <v>84.88</v>
      </c>
      <c r="F145" s="26">
        <v>530000000</v>
      </c>
      <c r="G145" s="26">
        <v>300000</v>
      </c>
      <c r="H145" s="30">
        <v>18</v>
      </c>
    </row>
    <row r="146">
      <c r="A146" s="23" t="str">
        <v>매매</v>
      </c>
      <c r="B146" s="23" t="str">
        <v>2026-04-16</v>
      </c>
      <c r="C146" s="23" t="str">
        <v>2026-04</v>
      </c>
      <c r="D146" s="28">
        <v>59.98</v>
      </c>
      <c r="E146" s="26">
        <v>860000000</v>
      </c>
      <c r="F146" s="26">
        <v>0</v>
      </c>
      <c r="G146" s="26">
        <v>0</v>
      </c>
      <c r="H146" s="30">
        <v>5</v>
      </c>
    </row>
    <row r="147">
      <c r="A147" s="23" t="str">
        <v>전세</v>
      </c>
      <c r="B147" s="23" t="str">
        <v>2026-04-15</v>
      </c>
      <c r="C147" s="23" t="str">
        <v>2026-04</v>
      </c>
      <c r="D147" s="28">
        <v>84.88</v>
      </c>
      <c r="E147" s="26">
        <v>600000000</v>
      </c>
      <c r="F147" s="26">
        <v>600000000</v>
      </c>
      <c r="G147" s="26">
        <v>0</v>
      </c>
      <c r="H147" s="30">
        <v>20</v>
      </c>
    </row>
    <row r="148">
      <c r="A148" s="23" t="str">
        <v>전세</v>
      </c>
      <c r="B148" s="23" t="str">
        <v>2026-04-15</v>
      </c>
      <c r="C148" s="23" t="str">
        <v>2026-04</v>
      </c>
      <c r="D148" s="28">
        <v>84.93</v>
      </c>
      <c r="E148" s="26">
        <v>493500000</v>
      </c>
      <c r="F148" s="26">
        <v>493500000</v>
      </c>
      <c r="G148" s="26">
        <v>0</v>
      </c>
      <c r="H148" s="30">
        <v>2</v>
      </c>
    </row>
    <row r="149">
      <c r="A149" s="23" t="str">
        <v>전세</v>
      </c>
      <c r="B149" s="23" t="str">
        <v>2026-04-14</v>
      </c>
      <c r="C149" s="23" t="str">
        <v>2026-04</v>
      </c>
      <c r="D149" s="28">
        <v>84.93</v>
      </c>
      <c r="E149" s="26">
        <v>525000000</v>
      </c>
      <c r="F149" s="26">
        <v>525000000</v>
      </c>
      <c r="G149" s="26">
        <v>0</v>
      </c>
      <c r="H149" s="30">
        <v>27</v>
      </c>
    </row>
    <row r="150">
      <c r="A150" s="23" t="str">
        <v>전세</v>
      </c>
      <c r="B150" s="23" t="str">
        <v>2026-04-14</v>
      </c>
      <c r="C150" s="23" t="str">
        <v>2026-04</v>
      </c>
      <c r="D150" s="28">
        <v>84.93</v>
      </c>
      <c r="E150" s="26">
        <v>493500000</v>
      </c>
      <c r="F150" s="26">
        <v>493500000</v>
      </c>
      <c r="G150" s="26">
        <v>0</v>
      </c>
      <c r="H150" s="30">
        <v>2</v>
      </c>
    </row>
    <row r="151">
      <c r="A151" s="23" t="str">
        <v>전세</v>
      </c>
      <c r="B151" s="23" t="str">
        <v>2026-04-12</v>
      </c>
      <c r="C151" s="23" t="str">
        <v>2026-04</v>
      </c>
      <c r="D151" s="28">
        <v>59.98</v>
      </c>
      <c r="E151" s="26">
        <v>500000000</v>
      </c>
      <c r="F151" s="26">
        <v>500000000</v>
      </c>
      <c r="G151" s="26">
        <v>0</v>
      </c>
      <c r="H151" s="30">
        <v>15</v>
      </c>
    </row>
    <row r="152">
      <c r="A152" s="23" t="str">
        <v>전세</v>
      </c>
      <c r="B152" s="23" t="str">
        <v>2026-04-11</v>
      </c>
      <c r="C152" s="23" t="str">
        <v>2026-04</v>
      </c>
      <c r="D152" s="28">
        <v>84.88</v>
      </c>
      <c r="E152" s="26">
        <v>525000000</v>
      </c>
      <c r="F152" s="26">
        <v>525000000</v>
      </c>
      <c r="G152" s="26">
        <v>0</v>
      </c>
      <c r="H152" s="30">
        <v>21</v>
      </c>
    </row>
    <row r="153">
      <c r="A153" s="23" t="str">
        <v>매매</v>
      </c>
      <c r="B153" s="23" t="str">
        <v>2026-04-11</v>
      </c>
      <c r="C153" s="23" t="str">
        <v>2026-04</v>
      </c>
      <c r="D153" s="28">
        <v>84.88</v>
      </c>
      <c r="E153" s="26">
        <v>999000000</v>
      </c>
      <c r="F153" s="26">
        <v>0</v>
      </c>
      <c r="G153" s="26">
        <v>0</v>
      </c>
      <c r="H153" s="30">
        <v>24</v>
      </c>
    </row>
    <row r="154">
      <c r="A154" s="23" t="str">
        <v>전세</v>
      </c>
      <c r="B154" s="23" t="str">
        <v>2026-04-04</v>
      </c>
      <c r="C154" s="23" t="str">
        <v>2026-04</v>
      </c>
      <c r="D154" s="28">
        <v>74.88</v>
      </c>
      <c r="E154" s="26">
        <v>472000000</v>
      </c>
      <c r="F154" s="26">
        <v>472000000</v>
      </c>
      <c r="G154" s="26">
        <v>0</v>
      </c>
      <c r="H154" s="30">
        <v>9</v>
      </c>
    </row>
    <row r="155">
      <c r="A155" s="23" t="str">
        <v>매매</v>
      </c>
      <c r="B155" s="23" t="str">
        <v>2026-04-04</v>
      </c>
      <c r="C155" s="23" t="str">
        <v>2026-04</v>
      </c>
      <c r="D155" s="28">
        <v>74.88</v>
      </c>
      <c r="E155" s="26">
        <v>918000000</v>
      </c>
      <c r="F155" s="26">
        <v>0</v>
      </c>
      <c r="G155" s="26">
        <v>0</v>
      </c>
      <c r="H155" s="30">
        <v>8</v>
      </c>
    </row>
    <row r="156">
      <c r="A156" s="23" t="str">
        <v>매매</v>
      </c>
      <c r="B156" s="23" t="str">
        <v>2026-04-04</v>
      </c>
      <c r="C156" s="23" t="str">
        <v>2026-04</v>
      </c>
      <c r="D156" s="28">
        <v>74.88</v>
      </c>
      <c r="E156" s="26">
        <v>900000000</v>
      </c>
      <c r="F156" s="26">
        <v>0</v>
      </c>
      <c r="G156" s="26">
        <v>0</v>
      </c>
      <c r="H156" s="30">
        <v>2</v>
      </c>
    </row>
    <row r="157">
      <c r="A157" s="23" t="str">
        <v>전세</v>
      </c>
      <c r="B157" s="23" t="str">
        <v>2026-03-31</v>
      </c>
      <c r="C157" s="23" t="str">
        <v>2026-03</v>
      </c>
      <c r="D157" s="28">
        <v>74.88</v>
      </c>
      <c r="E157" s="26">
        <v>565000000</v>
      </c>
      <c r="F157" s="26">
        <v>565000000</v>
      </c>
      <c r="G157" s="26">
        <v>0</v>
      </c>
      <c r="H157" s="30">
        <v>8</v>
      </c>
    </row>
    <row r="158">
      <c r="A158" s="23" t="str">
        <v>전세</v>
      </c>
      <c r="B158" s="23" t="str">
        <v>2026-03-31</v>
      </c>
      <c r="C158" s="23" t="str">
        <v>2026-03</v>
      </c>
      <c r="D158" s="28">
        <v>59.98</v>
      </c>
      <c r="E158" s="26">
        <v>400000000</v>
      </c>
      <c r="F158" s="26">
        <v>400000000</v>
      </c>
      <c r="G158" s="26">
        <v>0</v>
      </c>
      <c r="H158" s="30">
        <v>1</v>
      </c>
    </row>
    <row r="159">
      <c r="A159" s="23" t="str">
        <v>월세</v>
      </c>
      <c r="B159" s="23" t="str">
        <v>2026-03-31</v>
      </c>
      <c r="C159" s="23" t="str">
        <v>2026-03</v>
      </c>
      <c r="D159" s="28">
        <v>74.88</v>
      </c>
      <c r="F159" s="26">
        <v>350000000</v>
      </c>
      <c r="G159" s="26">
        <v>1050000</v>
      </c>
      <c r="H159" s="30">
        <v>6</v>
      </c>
    </row>
    <row r="160">
      <c r="A160" s="23" t="str">
        <v>매매</v>
      </c>
      <c r="B160" s="23" t="str">
        <v>2026-03-31</v>
      </c>
      <c r="C160" s="23" t="str">
        <v>2026-03</v>
      </c>
      <c r="D160" s="28">
        <v>84.88</v>
      </c>
      <c r="E160" s="26">
        <v>1050000000</v>
      </c>
      <c r="F160" s="26">
        <v>0</v>
      </c>
      <c r="G160" s="26">
        <v>0</v>
      </c>
      <c r="H160" s="30">
        <v>27</v>
      </c>
    </row>
    <row r="161">
      <c r="A161" s="23" t="str">
        <v>전세</v>
      </c>
      <c r="B161" s="23" t="str">
        <v>2026-03-28</v>
      </c>
      <c r="C161" s="23" t="str">
        <v>2026-03</v>
      </c>
      <c r="D161" s="28">
        <v>84.93</v>
      </c>
      <c r="E161" s="26">
        <v>560000000</v>
      </c>
      <c r="F161" s="26">
        <v>560000000</v>
      </c>
      <c r="G161" s="26">
        <v>0</v>
      </c>
      <c r="H161" s="30">
        <v>13</v>
      </c>
    </row>
    <row r="162">
      <c r="A162" s="23" t="str">
        <v>매매</v>
      </c>
      <c r="B162" s="23" t="str">
        <v>2026-03-28</v>
      </c>
      <c r="C162" s="23" t="str">
        <v>2026-03</v>
      </c>
      <c r="D162" s="28">
        <v>84.88</v>
      </c>
      <c r="E162" s="26">
        <v>958000000</v>
      </c>
      <c r="F162" s="26">
        <v>0</v>
      </c>
      <c r="G162" s="26">
        <v>0</v>
      </c>
      <c r="H162" s="30">
        <v>7</v>
      </c>
    </row>
    <row r="163">
      <c r="A163" s="23" t="str">
        <v>매매</v>
      </c>
      <c r="B163" s="23" t="str">
        <v>2026-03-28</v>
      </c>
      <c r="C163" s="23" t="str">
        <v>2026-03</v>
      </c>
      <c r="D163" s="28">
        <v>84.93</v>
      </c>
      <c r="E163" s="26">
        <v>955000000</v>
      </c>
      <c r="F163" s="26">
        <v>0</v>
      </c>
      <c r="G163" s="26">
        <v>0</v>
      </c>
      <c r="H163" s="30">
        <v>13</v>
      </c>
    </row>
    <row r="164">
      <c r="A164" s="23" t="str">
        <v>매매</v>
      </c>
      <c r="B164" s="23" t="str">
        <v>2026-03-28</v>
      </c>
      <c r="C164" s="23" t="str">
        <v>2026-03</v>
      </c>
      <c r="D164" s="28">
        <v>84.88</v>
      </c>
      <c r="E164" s="26">
        <v>950000000</v>
      </c>
      <c r="F164" s="26">
        <v>0</v>
      </c>
      <c r="G164" s="26">
        <v>0</v>
      </c>
      <c r="H164" s="30">
        <v>8</v>
      </c>
    </row>
    <row r="165">
      <c r="A165" s="23" t="str">
        <v>매매</v>
      </c>
      <c r="B165" s="23" t="str">
        <v>2026-03-28</v>
      </c>
      <c r="C165" s="23" t="str">
        <v>2026-03</v>
      </c>
      <c r="D165" s="28">
        <v>59.98</v>
      </c>
      <c r="E165" s="26">
        <v>855000000</v>
      </c>
      <c r="F165" s="26">
        <v>0</v>
      </c>
      <c r="G165" s="26">
        <v>0</v>
      </c>
      <c r="H165" s="30">
        <v>4</v>
      </c>
    </row>
    <row r="166">
      <c r="A166" s="23" t="str">
        <v>전세</v>
      </c>
      <c r="B166" s="23" t="str">
        <v>2026-03-27</v>
      </c>
      <c r="C166" s="23" t="str">
        <v>2026-03</v>
      </c>
      <c r="D166" s="28">
        <v>84.93</v>
      </c>
      <c r="E166" s="26">
        <v>451000000</v>
      </c>
      <c r="F166" s="26">
        <v>451000000</v>
      </c>
      <c r="G166" s="26">
        <v>0</v>
      </c>
      <c r="H166" s="30">
        <v>22</v>
      </c>
    </row>
    <row r="167">
      <c r="A167" s="23" t="str">
        <v>전세</v>
      </c>
      <c r="B167" s="23" t="str">
        <v>2026-03-23</v>
      </c>
      <c r="C167" s="23" t="str">
        <v>2026-03</v>
      </c>
      <c r="D167" s="28">
        <v>84.88</v>
      </c>
      <c r="E167" s="26">
        <v>504000000</v>
      </c>
      <c r="F167" s="26">
        <v>504000000</v>
      </c>
      <c r="G167" s="26">
        <v>0</v>
      </c>
      <c r="H167" s="30">
        <v>20</v>
      </c>
    </row>
    <row r="168">
      <c r="A168" s="23" t="str">
        <v>매매</v>
      </c>
      <c r="B168" s="23" t="str">
        <v>2026-03-21</v>
      </c>
      <c r="C168" s="23" t="str">
        <v>2026-03</v>
      </c>
      <c r="D168" s="28">
        <v>84.88</v>
      </c>
      <c r="E168" s="26">
        <v>1020000000</v>
      </c>
      <c r="F168" s="26">
        <v>0</v>
      </c>
      <c r="G168" s="26">
        <v>0</v>
      </c>
      <c r="H168" s="30">
        <v>21</v>
      </c>
    </row>
    <row r="169">
      <c r="A169" s="23" t="str">
        <v>매매</v>
      </c>
      <c r="B169" s="23" t="str">
        <v>2026-03-21</v>
      </c>
      <c r="C169" s="23" t="str">
        <v>2026-03</v>
      </c>
      <c r="D169" s="28">
        <v>74.88</v>
      </c>
      <c r="E169" s="26">
        <v>865000000</v>
      </c>
      <c r="F169" s="26">
        <v>0</v>
      </c>
      <c r="G169" s="26">
        <v>0</v>
      </c>
      <c r="H169" s="30">
        <v>1</v>
      </c>
    </row>
    <row r="170">
      <c r="A170" s="23" t="str">
        <v>전세</v>
      </c>
      <c r="B170" s="23" t="str">
        <v>2026-03-20</v>
      </c>
      <c r="C170" s="23" t="str">
        <v>2026-03</v>
      </c>
      <c r="D170" s="28">
        <v>84.88</v>
      </c>
      <c r="E170" s="26">
        <v>620000000</v>
      </c>
      <c r="F170" s="26">
        <v>620000000</v>
      </c>
      <c r="G170" s="26">
        <v>0</v>
      </c>
      <c r="H170" s="30">
        <v>21</v>
      </c>
    </row>
    <row r="171">
      <c r="A171" s="23" t="str">
        <v>전세</v>
      </c>
      <c r="B171" s="23" t="str">
        <v>2026-03-20</v>
      </c>
      <c r="C171" s="23" t="str">
        <v>2026-03</v>
      </c>
      <c r="D171" s="28">
        <v>74.88</v>
      </c>
      <c r="E171" s="26">
        <v>500000000</v>
      </c>
      <c r="F171" s="26">
        <v>500000000</v>
      </c>
      <c r="G171" s="26">
        <v>0</v>
      </c>
      <c r="H171" s="30">
        <v>11</v>
      </c>
    </row>
    <row r="172">
      <c r="A172" s="23" t="str">
        <v>전세</v>
      </c>
      <c r="B172" s="23" t="str">
        <v>2026-03-18</v>
      </c>
      <c r="C172" s="23" t="str">
        <v>2026-03</v>
      </c>
      <c r="D172" s="28">
        <v>84.93</v>
      </c>
      <c r="E172" s="26">
        <v>439900000</v>
      </c>
      <c r="F172" s="26">
        <v>439900000</v>
      </c>
      <c r="G172" s="26">
        <v>0</v>
      </c>
      <c r="H172" s="30">
        <v>8</v>
      </c>
    </row>
    <row r="173">
      <c r="A173" s="23" t="str">
        <v>월세</v>
      </c>
      <c r="B173" s="23" t="str">
        <v>2026-03-17</v>
      </c>
      <c r="C173" s="23" t="str">
        <v>2026-03</v>
      </c>
      <c r="D173" s="28">
        <v>59.98</v>
      </c>
      <c r="F173" s="26">
        <v>530000000</v>
      </c>
      <c r="G173" s="26">
        <v>50000</v>
      </c>
      <c r="H173" s="30">
        <v>21</v>
      </c>
    </row>
    <row r="174">
      <c r="A174" s="23" t="str">
        <v>전세</v>
      </c>
      <c r="B174" s="23" t="str">
        <v>2026-03-16</v>
      </c>
      <c r="C174" s="23" t="str">
        <v>2026-03</v>
      </c>
      <c r="D174" s="28">
        <v>84.88</v>
      </c>
      <c r="E174" s="26">
        <v>510000000</v>
      </c>
      <c r="F174" s="26">
        <v>510000000</v>
      </c>
      <c r="G174" s="26">
        <v>0</v>
      </c>
      <c r="H174" s="30">
        <v>10</v>
      </c>
    </row>
    <row r="175">
      <c r="A175" s="23" t="str">
        <v>월세</v>
      </c>
      <c r="B175" s="23" t="str">
        <v>2026-03-14</v>
      </c>
      <c r="C175" s="23" t="str">
        <v>2026-03</v>
      </c>
      <c r="D175" s="28">
        <v>84.88</v>
      </c>
      <c r="F175" s="26">
        <v>100000000</v>
      </c>
      <c r="G175" s="26">
        <v>2200000</v>
      </c>
      <c r="H175" s="30">
        <v>5</v>
      </c>
    </row>
    <row r="176">
      <c r="A176" s="23" t="str">
        <v>매매</v>
      </c>
      <c r="B176" s="23" t="str">
        <v>2026-03-14</v>
      </c>
      <c r="C176" s="23" t="str">
        <v>2026-03</v>
      </c>
      <c r="D176" s="28">
        <v>84.88</v>
      </c>
      <c r="E176" s="26">
        <v>1000000000</v>
      </c>
      <c r="F176" s="26">
        <v>0</v>
      </c>
      <c r="G176" s="26">
        <v>0</v>
      </c>
      <c r="H176" s="30">
        <v>8</v>
      </c>
    </row>
    <row r="177">
      <c r="A177" s="23" t="str">
        <v>매매</v>
      </c>
      <c r="B177" s="23" t="str">
        <v>2026-03-14</v>
      </c>
      <c r="C177" s="23" t="str">
        <v>2026-03</v>
      </c>
      <c r="D177" s="28">
        <v>84.88</v>
      </c>
      <c r="E177" s="26">
        <v>1000000000</v>
      </c>
      <c r="F177" s="26">
        <v>0</v>
      </c>
      <c r="G177" s="26">
        <v>0</v>
      </c>
      <c r="H177" s="30">
        <v>22</v>
      </c>
    </row>
    <row r="178">
      <c r="A178" s="23" t="str">
        <v>매매</v>
      </c>
      <c r="B178" s="23" t="str">
        <v>2026-03-14</v>
      </c>
      <c r="C178" s="23" t="str">
        <v>2026-03</v>
      </c>
      <c r="D178" s="28">
        <v>84.93</v>
      </c>
      <c r="E178" s="26">
        <v>960000000</v>
      </c>
      <c r="F178" s="26">
        <v>0</v>
      </c>
      <c r="G178" s="26">
        <v>0</v>
      </c>
      <c r="H178" s="30">
        <v>26</v>
      </c>
    </row>
    <row r="179">
      <c r="A179" s="23" t="str">
        <v>매매</v>
      </c>
      <c r="B179" s="23" t="str">
        <v>2026-03-14</v>
      </c>
      <c r="C179" s="23" t="str">
        <v>2026-03</v>
      </c>
      <c r="D179" s="28">
        <v>74.88</v>
      </c>
      <c r="E179" s="26">
        <v>900000000</v>
      </c>
      <c r="F179" s="26">
        <v>0</v>
      </c>
      <c r="G179" s="26">
        <v>0</v>
      </c>
      <c r="H179" s="30">
        <v>9</v>
      </c>
    </row>
    <row r="180">
      <c r="A180" s="23" t="str">
        <v>전세</v>
      </c>
      <c r="B180" s="23" t="str">
        <v>2026-03-13</v>
      </c>
      <c r="C180" s="23" t="str">
        <v>2026-03</v>
      </c>
      <c r="D180" s="28">
        <v>59.98</v>
      </c>
      <c r="E180" s="26">
        <v>481000000</v>
      </c>
      <c r="F180" s="26">
        <v>481000000</v>
      </c>
      <c r="G180" s="26">
        <v>0</v>
      </c>
      <c r="H180" s="30">
        <v>25</v>
      </c>
    </row>
    <row r="181">
      <c r="A181" s="23" t="str">
        <v>전세</v>
      </c>
      <c r="B181" s="23" t="str">
        <v>2026-03-13</v>
      </c>
      <c r="C181" s="23" t="str">
        <v>2026-03</v>
      </c>
      <c r="D181" s="28">
        <v>74.88</v>
      </c>
      <c r="E181" s="26">
        <v>451500000</v>
      </c>
      <c r="F181" s="26">
        <v>451500000</v>
      </c>
      <c r="G181" s="26">
        <v>0</v>
      </c>
      <c r="H181" s="30">
        <v>4</v>
      </c>
    </row>
    <row r="182">
      <c r="A182" s="23" t="str">
        <v>매매</v>
      </c>
      <c r="B182" s="23" t="str">
        <v>2026-03-13</v>
      </c>
      <c r="C182" s="23" t="str">
        <v>2026-03</v>
      </c>
      <c r="D182" s="28">
        <v>84.88</v>
      </c>
      <c r="E182" s="26">
        <v>969000000</v>
      </c>
      <c r="F182" s="26">
        <v>0</v>
      </c>
      <c r="G182" s="26">
        <v>0</v>
      </c>
      <c r="H182" s="30">
        <v>5</v>
      </c>
    </row>
    <row r="183">
      <c r="A183" s="23" t="str">
        <v>전세</v>
      </c>
      <c r="B183" s="23" t="str">
        <v>2026-03-12</v>
      </c>
      <c r="C183" s="23" t="str">
        <v>2026-03</v>
      </c>
      <c r="D183" s="28">
        <v>74.88</v>
      </c>
      <c r="E183" s="26">
        <v>470000000</v>
      </c>
      <c r="F183" s="26">
        <v>470000000</v>
      </c>
      <c r="G183" s="26">
        <v>0</v>
      </c>
      <c r="H183" s="30">
        <v>11</v>
      </c>
    </row>
    <row r="184">
      <c r="A184" s="23" t="str">
        <v>전세</v>
      </c>
      <c r="B184" s="23" t="str">
        <v>2026-03-11</v>
      </c>
      <c r="C184" s="23" t="str">
        <v>2026-03</v>
      </c>
      <c r="D184" s="28">
        <v>59.98</v>
      </c>
      <c r="E184" s="26">
        <v>420000000</v>
      </c>
      <c r="F184" s="26">
        <v>420000000</v>
      </c>
      <c r="G184" s="26">
        <v>0</v>
      </c>
      <c r="H184" s="30">
        <v>13</v>
      </c>
    </row>
    <row r="185">
      <c r="A185" s="23" t="str">
        <v>전세</v>
      </c>
      <c r="B185" s="23" t="str">
        <v>2026-03-10</v>
      </c>
      <c r="C185" s="23" t="str">
        <v>2026-03</v>
      </c>
      <c r="D185" s="28">
        <v>84.88</v>
      </c>
      <c r="E185" s="26">
        <v>620000000</v>
      </c>
      <c r="F185" s="26">
        <v>620000000</v>
      </c>
      <c r="G185" s="26">
        <v>0</v>
      </c>
      <c r="H185" s="30">
        <v>14</v>
      </c>
    </row>
    <row r="186">
      <c r="A186" s="23" t="str">
        <v>매매</v>
      </c>
      <c r="B186" s="23" t="str">
        <v>2026-03-10</v>
      </c>
      <c r="C186" s="23" t="str">
        <v>2026-03</v>
      </c>
      <c r="D186" s="28">
        <v>84.88</v>
      </c>
      <c r="E186" s="26">
        <v>968000000</v>
      </c>
      <c r="F186" s="26">
        <v>0</v>
      </c>
      <c r="G186" s="26">
        <v>0</v>
      </c>
      <c r="H186" s="30">
        <v>16</v>
      </c>
    </row>
    <row r="187">
      <c r="A187" s="23" t="str">
        <v>월세</v>
      </c>
      <c r="B187" s="23" t="str">
        <v>2026-03-09</v>
      </c>
      <c r="C187" s="23" t="str">
        <v>2026-03</v>
      </c>
      <c r="D187" s="28">
        <v>59.98</v>
      </c>
      <c r="F187" s="26">
        <v>40000000</v>
      </c>
      <c r="G187" s="26">
        <v>1580000</v>
      </c>
      <c r="H187" s="30">
        <v>12</v>
      </c>
    </row>
    <row r="188">
      <c r="A188" s="23" t="str">
        <v>전세</v>
      </c>
      <c r="B188" s="23" t="str">
        <v>2026-03-05</v>
      </c>
      <c r="C188" s="23" t="str">
        <v>2026-03</v>
      </c>
      <c r="D188" s="28">
        <v>84.88</v>
      </c>
      <c r="E188" s="26">
        <v>590000000</v>
      </c>
      <c r="F188" s="26">
        <v>590000000</v>
      </c>
      <c r="G188" s="26">
        <v>0</v>
      </c>
      <c r="H188" s="30">
        <v>13</v>
      </c>
    </row>
    <row r="189">
      <c r="A189" s="23" t="str">
        <v>매매</v>
      </c>
      <c r="B189" s="23" t="str">
        <v>2026-03-05</v>
      </c>
      <c r="C189" s="23" t="str">
        <v>2026-03</v>
      </c>
      <c r="D189" s="28">
        <v>59.98</v>
      </c>
      <c r="E189" s="26">
        <v>855000000</v>
      </c>
      <c r="F189" s="26">
        <v>0</v>
      </c>
      <c r="G189" s="26">
        <v>0</v>
      </c>
      <c r="H189" s="30">
        <v>9</v>
      </c>
    </row>
    <row r="190">
      <c r="A190" s="23" t="str">
        <v>매매</v>
      </c>
      <c r="B190" s="23" t="str">
        <v>2026-03-04</v>
      </c>
      <c r="C190" s="23" t="str">
        <v>2026-03</v>
      </c>
      <c r="D190" s="28">
        <v>59.98</v>
      </c>
      <c r="E190" s="26">
        <v>831000000</v>
      </c>
      <c r="F190" s="26">
        <v>0</v>
      </c>
      <c r="G190" s="26">
        <v>0</v>
      </c>
      <c r="H190" s="30">
        <v>13</v>
      </c>
    </row>
    <row r="191">
      <c r="A191" s="23" t="str">
        <v>전세</v>
      </c>
      <c r="B191" s="23" t="str">
        <v>2026-03-03</v>
      </c>
      <c r="C191" s="23" t="str">
        <v>2026-03</v>
      </c>
      <c r="D191" s="28">
        <v>84.88</v>
      </c>
      <c r="E191" s="26">
        <v>620000000</v>
      </c>
      <c r="F191" s="26">
        <v>620000000</v>
      </c>
      <c r="G191" s="26">
        <v>0</v>
      </c>
      <c r="H191" s="30">
        <v>23</v>
      </c>
    </row>
    <row r="192">
      <c r="A192" s="23" t="str">
        <v>월세</v>
      </c>
      <c r="B192" s="23" t="str">
        <v>2026-03-03</v>
      </c>
      <c r="C192" s="23" t="str">
        <v>2026-03</v>
      </c>
      <c r="D192" s="28">
        <v>59.98</v>
      </c>
      <c r="F192" s="26">
        <v>100000000</v>
      </c>
      <c r="G192" s="26">
        <v>1600000</v>
      </c>
      <c r="H192" s="30">
        <v>13</v>
      </c>
    </row>
    <row r="193">
      <c r="A193" s="23" t="str">
        <v>매매</v>
      </c>
      <c r="B193" s="23" t="str">
        <v>2026-03-02</v>
      </c>
      <c r="C193" s="23" t="str">
        <v>2026-03</v>
      </c>
      <c r="D193" s="28">
        <v>84.88</v>
      </c>
      <c r="E193" s="26">
        <v>980000000</v>
      </c>
      <c r="F193" s="26">
        <v>0</v>
      </c>
      <c r="G193" s="26">
        <v>0</v>
      </c>
      <c r="H193" s="30">
        <v>5</v>
      </c>
    </row>
    <row r="194">
      <c r="A194" s="23" t="str">
        <v>매매</v>
      </c>
      <c r="B194" s="23" t="str">
        <v>2026-03-02</v>
      </c>
      <c r="C194" s="23" t="str">
        <v>2026-03</v>
      </c>
      <c r="D194" s="28">
        <v>84.88</v>
      </c>
      <c r="E194" s="26">
        <v>945000000</v>
      </c>
      <c r="F194" s="26">
        <v>0</v>
      </c>
      <c r="G194" s="26">
        <v>0</v>
      </c>
      <c r="H194" s="30">
        <v>1</v>
      </c>
    </row>
    <row r="195">
      <c r="A195" s="23" t="str">
        <v>매매</v>
      </c>
      <c r="B195" s="23" t="str">
        <v>2026-03-01</v>
      </c>
      <c r="C195" s="23" t="str">
        <v>2026-03</v>
      </c>
      <c r="D195" s="28">
        <v>84.88</v>
      </c>
      <c r="E195" s="26">
        <v>1015000000</v>
      </c>
      <c r="F195" s="26">
        <v>0</v>
      </c>
      <c r="G195" s="26">
        <v>0</v>
      </c>
      <c r="H195" s="30">
        <v>29</v>
      </c>
    </row>
    <row r="196">
      <c r="A196" s="23" t="str">
        <v>매매</v>
      </c>
      <c r="B196" s="23" t="str">
        <v>2026-02-28</v>
      </c>
      <c r="C196" s="23" t="str">
        <v>2026-02</v>
      </c>
      <c r="D196" s="28">
        <v>74.88</v>
      </c>
      <c r="E196" s="26">
        <v>920000000</v>
      </c>
      <c r="F196" s="26">
        <v>0</v>
      </c>
      <c r="G196" s="26">
        <v>0</v>
      </c>
      <c r="H196" s="30">
        <v>17</v>
      </c>
    </row>
    <row r="197">
      <c r="A197" s="23" t="str">
        <v>매매</v>
      </c>
      <c r="B197" s="23" t="str">
        <v>2026-02-28</v>
      </c>
      <c r="C197" s="23" t="str">
        <v>2026-02</v>
      </c>
      <c r="D197" s="28">
        <v>74.88</v>
      </c>
      <c r="E197" s="26">
        <v>900000000</v>
      </c>
      <c r="F197" s="26">
        <v>0</v>
      </c>
      <c r="G197" s="26">
        <v>0</v>
      </c>
      <c r="H197" s="30">
        <v>22</v>
      </c>
    </row>
    <row r="198">
      <c r="A198" s="23" t="str">
        <v>전세</v>
      </c>
      <c r="B198" s="23" t="str">
        <v>2026-02-27</v>
      </c>
      <c r="C198" s="23" t="str">
        <v>2026-02</v>
      </c>
      <c r="D198" s="28">
        <v>84.88</v>
      </c>
      <c r="E198" s="26">
        <v>483000000</v>
      </c>
      <c r="F198" s="26">
        <v>483000000</v>
      </c>
      <c r="G198" s="26">
        <v>0</v>
      </c>
      <c r="H198" s="30">
        <v>5</v>
      </c>
    </row>
    <row r="199">
      <c r="A199" s="23" t="str">
        <v>월세</v>
      </c>
      <c r="B199" s="23" t="str">
        <v>2026-02-27</v>
      </c>
      <c r="C199" s="23" t="str">
        <v>2026-02</v>
      </c>
      <c r="D199" s="28">
        <v>84.88</v>
      </c>
      <c r="F199" s="26">
        <v>70000000</v>
      </c>
      <c r="G199" s="26">
        <v>2200000</v>
      </c>
      <c r="H199" s="30">
        <v>1</v>
      </c>
    </row>
    <row r="200">
      <c r="A200" s="23" t="str">
        <v>매매</v>
      </c>
      <c r="B200" s="23" t="str">
        <v>2026-02-27</v>
      </c>
      <c r="C200" s="23" t="str">
        <v>2026-02</v>
      </c>
      <c r="D200" s="28">
        <v>74.88</v>
      </c>
      <c r="E200" s="26">
        <v>910000000</v>
      </c>
      <c r="F200" s="26">
        <v>0</v>
      </c>
      <c r="G200" s="26">
        <v>0</v>
      </c>
      <c r="H200" s="30">
        <v>21</v>
      </c>
    </row>
    <row r="201">
      <c r="A201" s="23" t="str">
        <v>전세</v>
      </c>
      <c r="B201" s="23" t="str">
        <v>2026-02-26</v>
      </c>
      <c r="C201" s="23" t="str">
        <v>2026-02</v>
      </c>
      <c r="D201" s="28">
        <v>84.93</v>
      </c>
      <c r="E201" s="26">
        <v>620000000</v>
      </c>
      <c r="F201" s="26">
        <v>620000000</v>
      </c>
      <c r="G201" s="26">
        <v>0</v>
      </c>
      <c r="H201" s="30">
        <v>12</v>
      </c>
    </row>
    <row r="202">
      <c r="A202" s="23" t="str">
        <v>매매</v>
      </c>
      <c r="B202" s="23" t="str">
        <v>2026-02-26</v>
      </c>
      <c r="C202" s="23" t="str">
        <v>2026-02</v>
      </c>
      <c r="D202" s="28">
        <v>59.98</v>
      </c>
      <c r="E202" s="26">
        <v>860000000</v>
      </c>
      <c r="F202" s="26">
        <v>0</v>
      </c>
      <c r="G202" s="26">
        <v>0</v>
      </c>
      <c r="H202" s="30">
        <v>9</v>
      </c>
    </row>
    <row r="203">
      <c r="A203" s="23" t="str">
        <v>매매</v>
      </c>
      <c r="B203" s="23" t="str">
        <v>2026-02-26</v>
      </c>
      <c r="C203" s="23" t="str">
        <v>2026-02</v>
      </c>
      <c r="D203" s="28">
        <v>74.88</v>
      </c>
      <c r="E203" s="26">
        <v>850000000</v>
      </c>
      <c r="F203" s="26">
        <v>0</v>
      </c>
      <c r="G203" s="26">
        <v>0</v>
      </c>
      <c r="H203" s="30">
        <v>24</v>
      </c>
    </row>
    <row r="204">
      <c r="A204" s="23" t="str">
        <v>매매</v>
      </c>
      <c r="B204" s="23" t="str">
        <v>2026-02-26</v>
      </c>
      <c r="C204" s="23" t="str">
        <v>2026-02</v>
      </c>
      <c r="D204" s="28">
        <v>59.98</v>
      </c>
      <c r="E204" s="26">
        <v>830000000</v>
      </c>
      <c r="F204" s="26">
        <v>0</v>
      </c>
      <c r="G204" s="26">
        <v>0</v>
      </c>
      <c r="H204" s="30">
        <v>29</v>
      </c>
    </row>
    <row r="205">
      <c r="A205" s="23" t="str">
        <v>전세</v>
      </c>
      <c r="B205" s="23" t="str">
        <v>2026-02-23</v>
      </c>
      <c r="C205" s="23" t="str">
        <v>2026-02</v>
      </c>
      <c r="D205" s="28">
        <v>84.93</v>
      </c>
      <c r="E205" s="26">
        <v>600000000</v>
      </c>
      <c r="F205" s="26">
        <v>600000000</v>
      </c>
      <c r="G205" s="26">
        <v>0</v>
      </c>
      <c r="H205" s="30">
        <v>12</v>
      </c>
    </row>
    <row r="206">
      <c r="A206" s="23" t="str">
        <v>전세</v>
      </c>
      <c r="B206" s="23" t="str">
        <v>2026-02-21</v>
      </c>
      <c r="C206" s="23" t="str">
        <v>2026-02</v>
      </c>
      <c r="D206" s="28">
        <v>84.88</v>
      </c>
      <c r="E206" s="26">
        <v>477750000</v>
      </c>
      <c r="F206" s="26">
        <v>477750000</v>
      </c>
      <c r="G206" s="26">
        <v>0</v>
      </c>
      <c r="H206" s="30">
        <v>1</v>
      </c>
    </row>
    <row r="207">
      <c r="A207" s="23" t="str">
        <v>매매</v>
      </c>
      <c r="B207" s="23" t="str">
        <v>2026-02-21</v>
      </c>
      <c r="C207" s="23" t="str">
        <v>2026-02</v>
      </c>
      <c r="D207" s="28">
        <v>84.88</v>
      </c>
      <c r="E207" s="26">
        <v>1050000000</v>
      </c>
      <c r="F207" s="26">
        <v>0</v>
      </c>
      <c r="G207" s="26">
        <v>0</v>
      </c>
      <c r="H207" s="30">
        <v>23</v>
      </c>
    </row>
    <row r="208">
      <c r="A208" s="23" t="str">
        <v>매매</v>
      </c>
      <c r="B208" s="23" t="str">
        <v>2026-02-21</v>
      </c>
      <c r="C208" s="23" t="str">
        <v>2026-02</v>
      </c>
      <c r="D208" s="28">
        <v>74.88</v>
      </c>
      <c r="E208" s="26">
        <v>840000000</v>
      </c>
      <c r="F208" s="26">
        <v>0</v>
      </c>
      <c r="G208" s="26">
        <v>0</v>
      </c>
      <c r="H208" s="30">
        <v>1</v>
      </c>
    </row>
    <row r="209">
      <c r="A209" s="23" t="str">
        <v>월세</v>
      </c>
      <c r="B209" s="23" t="str">
        <v>2026-02-20</v>
      </c>
      <c r="C209" s="23" t="str">
        <v>2026-02</v>
      </c>
      <c r="D209" s="28">
        <v>74.88</v>
      </c>
      <c r="F209" s="26">
        <v>350000000</v>
      </c>
      <c r="G209" s="26">
        <v>480000</v>
      </c>
      <c r="H209" s="30">
        <v>4</v>
      </c>
    </row>
    <row r="210">
      <c r="A210" s="23" t="str">
        <v>전세</v>
      </c>
      <c r="B210" s="23" t="str">
        <v>2026-02-19</v>
      </c>
      <c r="C210" s="23" t="str">
        <v>2026-02</v>
      </c>
      <c r="D210" s="28">
        <v>59.98</v>
      </c>
      <c r="E210" s="26">
        <v>420000000</v>
      </c>
      <c r="F210" s="26">
        <v>420000000</v>
      </c>
      <c r="G210" s="26">
        <v>0</v>
      </c>
      <c r="H210" s="30">
        <v>7</v>
      </c>
    </row>
    <row r="211">
      <c r="A211" s="23" t="str">
        <v>매매</v>
      </c>
      <c r="B211" s="23" t="str">
        <v>2026-02-14</v>
      </c>
      <c r="C211" s="23" t="str">
        <v>2026-02</v>
      </c>
      <c r="D211" s="28">
        <v>74.88</v>
      </c>
      <c r="E211" s="26">
        <v>910000000</v>
      </c>
      <c r="F211" s="26">
        <v>0</v>
      </c>
      <c r="G211" s="26">
        <v>0</v>
      </c>
      <c r="H211" s="30">
        <v>17</v>
      </c>
    </row>
    <row r="212">
      <c r="A212" s="23" t="str">
        <v>매매</v>
      </c>
      <c r="B212" s="23" t="str">
        <v>2026-02-12</v>
      </c>
      <c r="C212" s="23" t="str">
        <v>2026-02</v>
      </c>
      <c r="D212" s="28">
        <v>84.88</v>
      </c>
      <c r="E212" s="26">
        <v>1040000000</v>
      </c>
      <c r="F212" s="26">
        <v>0</v>
      </c>
      <c r="G212" s="26">
        <v>0</v>
      </c>
      <c r="H212" s="30">
        <v>22</v>
      </c>
    </row>
    <row r="213">
      <c r="A213" s="23" t="str">
        <v>매매</v>
      </c>
      <c r="B213" s="23" t="str">
        <v>2026-02-12</v>
      </c>
      <c r="C213" s="23" t="str">
        <v>2026-02</v>
      </c>
      <c r="D213" s="28">
        <v>74.88</v>
      </c>
      <c r="E213" s="26">
        <v>885000000</v>
      </c>
      <c r="F213" s="26">
        <v>0</v>
      </c>
      <c r="G213" s="26">
        <v>0</v>
      </c>
      <c r="H213" s="30">
        <v>5</v>
      </c>
    </row>
    <row r="214">
      <c r="A214" s="23" t="str">
        <v>월세</v>
      </c>
      <c r="B214" s="23" t="str">
        <v>2026-02-11</v>
      </c>
      <c r="C214" s="23" t="str">
        <v>2026-02</v>
      </c>
      <c r="D214" s="28">
        <v>74.88</v>
      </c>
      <c r="F214" s="26">
        <v>100000000</v>
      </c>
      <c r="G214" s="26">
        <v>1900000</v>
      </c>
      <c r="H214" s="30">
        <v>11</v>
      </c>
    </row>
    <row r="215">
      <c r="A215" s="23" t="str">
        <v>전세</v>
      </c>
      <c r="B215" s="23" t="str">
        <v>2026-02-10</v>
      </c>
      <c r="C215" s="23" t="str">
        <v>2026-02</v>
      </c>
      <c r="D215" s="28">
        <v>59.98</v>
      </c>
      <c r="E215" s="26">
        <v>500000000</v>
      </c>
      <c r="F215" s="26">
        <v>500000000</v>
      </c>
      <c r="G215" s="26">
        <v>0</v>
      </c>
      <c r="H215" s="30">
        <v>12</v>
      </c>
    </row>
    <row r="216">
      <c r="A216" s="23" t="str">
        <v>매매</v>
      </c>
      <c r="B216" s="23" t="str">
        <v>2026-02-10</v>
      </c>
      <c r="C216" s="23" t="str">
        <v>2026-02</v>
      </c>
      <c r="D216" s="28">
        <v>59.98</v>
      </c>
      <c r="E216" s="26">
        <v>815000000</v>
      </c>
      <c r="F216" s="26">
        <v>0</v>
      </c>
      <c r="G216" s="26">
        <v>0</v>
      </c>
      <c r="H216" s="30">
        <v>9</v>
      </c>
    </row>
    <row r="217">
      <c r="A217" s="23" t="str">
        <v>월세</v>
      </c>
      <c r="B217" s="23" t="str">
        <v>2026-02-09</v>
      </c>
      <c r="C217" s="23" t="str">
        <v>2026-02</v>
      </c>
      <c r="D217" s="28">
        <v>74.88</v>
      </c>
      <c r="F217" s="26">
        <v>150000000</v>
      </c>
      <c r="G217" s="26">
        <v>1700000</v>
      </c>
      <c r="H217" s="30">
        <v>27</v>
      </c>
    </row>
    <row r="218">
      <c r="A218" s="23" t="str">
        <v>매매</v>
      </c>
      <c r="B218" s="23" t="str">
        <v>2026-02-09</v>
      </c>
      <c r="C218" s="23" t="str">
        <v>2026-02</v>
      </c>
      <c r="D218" s="28">
        <v>59.98</v>
      </c>
      <c r="E218" s="26">
        <v>860000000</v>
      </c>
      <c r="F218" s="26">
        <v>0</v>
      </c>
      <c r="G218" s="26">
        <v>0</v>
      </c>
      <c r="H218" s="30">
        <v>11</v>
      </c>
    </row>
    <row r="219">
      <c r="A219" s="23" t="str">
        <v>매매</v>
      </c>
      <c r="B219" s="23" t="str">
        <v>2026-02-08</v>
      </c>
      <c r="C219" s="23" t="str">
        <v>2026-02</v>
      </c>
      <c r="D219" s="28">
        <v>74.88</v>
      </c>
      <c r="E219" s="26">
        <v>875000000</v>
      </c>
      <c r="F219" s="26">
        <v>0</v>
      </c>
      <c r="G219" s="26">
        <v>0</v>
      </c>
      <c r="H219" s="30">
        <v>9</v>
      </c>
    </row>
    <row r="220">
      <c r="A220" s="23" t="str">
        <v>매매</v>
      </c>
      <c r="B220" s="23" t="str">
        <v>2026-02-07</v>
      </c>
      <c r="C220" s="23" t="str">
        <v>2026-02</v>
      </c>
      <c r="D220" s="28">
        <v>84.88</v>
      </c>
      <c r="E220" s="26">
        <v>948000000</v>
      </c>
      <c r="F220" s="26">
        <v>0</v>
      </c>
      <c r="G220" s="26">
        <v>0</v>
      </c>
      <c r="H220" s="30">
        <v>14</v>
      </c>
    </row>
    <row r="221">
      <c r="A221" s="23" t="str">
        <v>매매</v>
      </c>
      <c r="B221" s="23" t="str">
        <v>2026-02-07</v>
      </c>
      <c r="C221" s="23" t="str">
        <v>2026-02</v>
      </c>
      <c r="D221" s="28">
        <v>84.93</v>
      </c>
      <c r="E221" s="26">
        <v>945000000</v>
      </c>
      <c r="F221" s="26">
        <v>0</v>
      </c>
      <c r="G221" s="26">
        <v>0</v>
      </c>
      <c r="H221" s="30">
        <v>28</v>
      </c>
    </row>
    <row r="222">
      <c r="A222" s="23" t="str">
        <v>매매</v>
      </c>
      <c r="B222" s="23" t="str">
        <v>2026-02-07</v>
      </c>
      <c r="C222" s="23" t="str">
        <v>2026-02</v>
      </c>
      <c r="D222" s="28">
        <v>74.88</v>
      </c>
      <c r="E222" s="26">
        <v>850000000</v>
      </c>
      <c r="F222" s="26">
        <v>0</v>
      </c>
      <c r="G222" s="26">
        <v>0</v>
      </c>
      <c r="H222" s="30">
        <v>11</v>
      </c>
    </row>
    <row r="223">
      <c r="A223" s="23" t="str">
        <v>매매</v>
      </c>
      <c r="B223" s="23" t="str">
        <v>2026-02-06</v>
      </c>
      <c r="C223" s="23" t="str">
        <v>2026-02</v>
      </c>
      <c r="D223" s="28">
        <v>59.98</v>
      </c>
      <c r="E223" s="26">
        <v>855000000</v>
      </c>
      <c r="F223" s="26">
        <v>0</v>
      </c>
      <c r="G223" s="26">
        <v>0</v>
      </c>
      <c r="H223" s="30">
        <v>7</v>
      </c>
    </row>
    <row r="224">
      <c r="A224" s="23" t="str">
        <v>매매</v>
      </c>
      <c r="B224" s="23" t="str">
        <v>2026-02-05</v>
      </c>
      <c r="C224" s="23" t="str">
        <v>2026-02</v>
      </c>
      <c r="D224" s="28">
        <v>74.88</v>
      </c>
      <c r="E224" s="26">
        <v>870000000</v>
      </c>
      <c r="F224" s="26">
        <v>0</v>
      </c>
      <c r="G224" s="26">
        <v>0</v>
      </c>
      <c r="H224" s="30">
        <v>25</v>
      </c>
    </row>
    <row r="225">
      <c r="A225" s="23" t="str">
        <v>매매</v>
      </c>
      <c r="B225" s="23" t="str">
        <v>2026-02-04</v>
      </c>
      <c r="C225" s="23" t="str">
        <v>2026-02</v>
      </c>
      <c r="D225" s="28">
        <v>59.98</v>
      </c>
      <c r="E225" s="26">
        <v>827000000</v>
      </c>
      <c r="F225" s="26">
        <v>0</v>
      </c>
      <c r="G225" s="26">
        <v>0</v>
      </c>
      <c r="H225" s="30">
        <v>17</v>
      </c>
    </row>
    <row r="226">
      <c r="A226" s="23" t="str">
        <v>전세</v>
      </c>
      <c r="B226" s="23" t="str">
        <v>2026-02-03</v>
      </c>
      <c r="C226" s="23" t="str">
        <v>2026-02</v>
      </c>
      <c r="D226" s="28">
        <v>84.88</v>
      </c>
      <c r="E226" s="26">
        <v>493500000</v>
      </c>
      <c r="F226" s="26">
        <v>493500000</v>
      </c>
      <c r="G226" s="26">
        <v>0</v>
      </c>
      <c r="H226" s="30">
        <v>10</v>
      </c>
    </row>
    <row r="227">
      <c r="A227" s="23" t="str">
        <v>매매</v>
      </c>
      <c r="B227" s="23" t="str">
        <v>2026-02-03</v>
      </c>
      <c r="C227" s="23" t="str">
        <v>2026-02</v>
      </c>
      <c r="D227" s="28">
        <v>74.88</v>
      </c>
      <c r="E227" s="26">
        <v>896000000</v>
      </c>
      <c r="F227" s="26">
        <v>0</v>
      </c>
      <c r="G227" s="26">
        <v>0</v>
      </c>
      <c r="H227" s="30">
        <v>17</v>
      </c>
    </row>
    <row r="228">
      <c r="A228" s="23" t="str">
        <v>매매</v>
      </c>
      <c r="B228" s="23" t="str">
        <v>2026-02-03</v>
      </c>
      <c r="C228" s="23" t="str">
        <v>2026-02</v>
      </c>
      <c r="D228" s="28">
        <v>84.93</v>
      </c>
      <c r="E228" s="26">
        <v>878000000</v>
      </c>
      <c r="F228" s="26">
        <v>0</v>
      </c>
      <c r="G228" s="26">
        <v>0</v>
      </c>
      <c r="H228" s="30">
        <v>2</v>
      </c>
    </row>
    <row r="229">
      <c r="A229" s="23" t="str">
        <v>매매</v>
      </c>
      <c r="B229" s="23" t="str">
        <v>2026-02-01</v>
      </c>
      <c r="C229" s="23" t="str">
        <v>2026-02</v>
      </c>
      <c r="D229" s="28">
        <v>84.88</v>
      </c>
      <c r="E229" s="26">
        <v>960000000</v>
      </c>
      <c r="F229" s="26">
        <v>0</v>
      </c>
      <c r="G229" s="26">
        <v>0</v>
      </c>
      <c r="H229" s="30">
        <v>11</v>
      </c>
    </row>
    <row r="230">
      <c r="A230" s="23" t="str">
        <v>전세</v>
      </c>
      <c r="B230" s="23" t="str">
        <v>2026-01-31</v>
      </c>
      <c r="C230" s="23" t="str">
        <v>2026-01</v>
      </c>
      <c r="D230" s="28">
        <v>84.88</v>
      </c>
      <c r="E230" s="26">
        <v>490000000</v>
      </c>
      <c r="F230" s="26">
        <v>490000000</v>
      </c>
      <c r="G230" s="26">
        <v>0</v>
      </c>
      <c r="H230" s="30">
        <v>24</v>
      </c>
    </row>
    <row r="231">
      <c r="A231" s="23" t="str">
        <v>월세</v>
      </c>
      <c r="B231" s="23" t="str">
        <v>2026-01-31</v>
      </c>
      <c r="C231" s="23" t="str">
        <v>2026-01</v>
      </c>
      <c r="D231" s="28">
        <v>84.88</v>
      </c>
      <c r="F231" s="26">
        <v>360000000</v>
      </c>
      <c r="G231" s="26">
        <v>540000</v>
      </c>
      <c r="H231" s="30">
        <v>13</v>
      </c>
    </row>
    <row r="232">
      <c r="A232" s="23" t="str">
        <v>월세</v>
      </c>
      <c r="B232" s="23" t="str">
        <v>2026-01-31</v>
      </c>
      <c r="C232" s="23" t="str">
        <v>2026-01</v>
      </c>
      <c r="D232" s="28">
        <v>84.88</v>
      </c>
      <c r="F232" s="26">
        <v>70000000</v>
      </c>
      <c r="G232" s="26">
        <v>2500000</v>
      </c>
      <c r="H232" s="30">
        <v>27</v>
      </c>
    </row>
    <row r="233">
      <c r="A233" s="23" t="str">
        <v>매매</v>
      </c>
      <c r="B233" s="23" t="str">
        <v>2026-01-31</v>
      </c>
      <c r="C233" s="23" t="str">
        <v>2026-01</v>
      </c>
      <c r="D233" s="28">
        <v>74.88</v>
      </c>
      <c r="E233" s="26">
        <v>900000000</v>
      </c>
      <c r="F233" s="26">
        <v>0</v>
      </c>
      <c r="G233" s="26">
        <v>0</v>
      </c>
      <c r="H233" s="30">
        <v>19</v>
      </c>
    </row>
    <row r="234">
      <c r="A234" s="23" t="str">
        <v>전세</v>
      </c>
      <c r="B234" s="23" t="str">
        <v>2026-01-30</v>
      </c>
      <c r="C234" s="23" t="str">
        <v>2026-01</v>
      </c>
      <c r="D234" s="28">
        <v>74.88</v>
      </c>
      <c r="E234" s="26">
        <v>520000000</v>
      </c>
      <c r="F234" s="26">
        <v>520000000</v>
      </c>
      <c r="G234" s="26">
        <v>0</v>
      </c>
      <c r="H234" s="30">
        <v>9</v>
      </c>
    </row>
    <row r="235">
      <c r="A235" s="23" t="str">
        <v>전세</v>
      </c>
      <c r="B235" s="23" t="str">
        <v>2026-01-30</v>
      </c>
      <c r="C235" s="23" t="str">
        <v>2026-01</v>
      </c>
      <c r="D235" s="28">
        <v>74.88</v>
      </c>
      <c r="E235" s="26">
        <v>405000000</v>
      </c>
      <c r="F235" s="26">
        <v>405000000</v>
      </c>
      <c r="G235" s="26">
        <v>0</v>
      </c>
      <c r="H235" s="30">
        <v>13</v>
      </c>
    </row>
    <row r="236">
      <c r="A236" s="23" t="str">
        <v>전세</v>
      </c>
      <c r="B236" s="23" t="str">
        <v>2026-01-30</v>
      </c>
      <c r="C236" s="23" t="str">
        <v>2026-01</v>
      </c>
      <c r="D236" s="28">
        <v>84.93</v>
      </c>
      <c r="E236" s="26">
        <v>270000000</v>
      </c>
      <c r="F236" s="26">
        <v>270000000</v>
      </c>
      <c r="G236" s="26">
        <v>0</v>
      </c>
      <c r="H236" s="30">
        <v>16</v>
      </c>
    </row>
    <row r="237">
      <c r="A237" s="23" t="str">
        <v>매매</v>
      </c>
      <c r="B237" s="23" t="str">
        <v>2026-01-30</v>
      </c>
      <c r="C237" s="23" t="str">
        <v>2026-01</v>
      </c>
      <c r="D237" s="28">
        <v>84.88</v>
      </c>
      <c r="E237" s="26">
        <v>943000000</v>
      </c>
      <c r="F237" s="26">
        <v>0</v>
      </c>
      <c r="G237" s="26">
        <v>0</v>
      </c>
      <c r="H237" s="30">
        <v>26</v>
      </c>
    </row>
    <row r="238">
      <c r="A238" s="23" t="str">
        <v>전세</v>
      </c>
      <c r="B238" s="23" t="str">
        <v>2026-01-29</v>
      </c>
      <c r="C238" s="23" t="str">
        <v>2026-01</v>
      </c>
      <c r="D238" s="28">
        <v>84.88</v>
      </c>
      <c r="E238" s="26">
        <v>590000000</v>
      </c>
      <c r="F238" s="26">
        <v>590000000</v>
      </c>
      <c r="G238" s="26">
        <v>0</v>
      </c>
      <c r="H238" s="30">
        <v>23</v>
      </c>
    </row>
    <row r="239">
      <c r="A239" s="23" t="str">
        <v>전세</v>
      </c>
      <c r="B239" s="23" t="str">
        <v>2026-01-29</v>
      </c>
      <c r="C239" s="23" t="str">
        <v>2026-01</v>
      </c>
      <c r="D239" s="28">
        <v>74.88</v>
      </c>
      <c r="E239" s="26">
        <v>570000000</v>
      </c>
      <c r="F239" s="26">
        <v>570000000</v>
      </c>
      <c r="G239" s="26">
        <v>0</v>
      </c>
      <c r="H239" s="30">
        <v>13</v>
      </c>
    </row>
    <row r="240">
      <c r="A240" s="23" t="str">
        <v>매매</v>
      </c>
      <c r="B240" s="23" t="str">
        <v>2026-01-29</v>
      </c>
      <c r="C240" s="23" t="str">
        <v>2026-01</v>
      </c>
      <c r="D240" s="28">
        <v>84.88</v>
      </c>
      <c r="E240" s="26">
        <v>975000000</v>
      </c>
      <c r="F240" s="26">
        <v>0</v>
      </c>
      <c r="G240" s="26">
        <v>0</v>
      </c>
      <c r="H240" s="30">
        <v>20</v>
      </c>
    </row>
    <row r="241">
      <c r="A241" s="23" t="str">
        <v>매매</v>
      </c>
      <c r="B241" s="23" t="str">
        <v>2026-01-29</v>
      </c>
      <c r="C241" s="23" t="str">
        <v>2026-01</v>
      </c>
      <c r="D241" s="28">
        <v>74.88</v>
      </c>
      <c r="E241" s="26">
        <v>883000000</v>
      </c>
      <c r="F241" s="26">
        <v>0</v>
      </c>
      <c r="G241" s="26">
        <v>0</v>
      </c>
      <c r="H241" s="30">
        <v>8</v>
      </c>
    </row>
    <row r="242">
      <c r="A242" s="23" t="str">
        <v>매매</v>
      </c>
      <c r="B242" s="23" t="str">
        <v>2026-01-29</v>
      </c>
      <c r="C242" s="23" t="str">
        <v>2026-01</v>
      </c>
      <c r="D242" s="28">
        <v>74.88</v>
      </c>
      <c r="E242" s="26">
        <v>849000000</v>
      </c>
      <c r="F242" s="26">
        <v>0</v>
      </c>
      <c r="G242" s="26">
        <v>0</v>
      </c>
      <c r="H242" s="30">
        <v>26</v>
      </c>
    </row>
    <row r="243">
      <c r="A243" s="23" t="str">
        <v>전세</v>
      </c>
      <c r="B243" s="23" t="str">
        <v>2026-01-27</v>
      </c>
      <c r="C243" s="23" t="str">
        <v>2026-01</v>
      </c>
      <c r="D243" s="28">
        <v>84.88</v>
      </c>
      <c r="E243" s="26">
        <v>514500000</v>
      </c>
      <c r="F243" s="26">
        <v>514500000</v>
      </c>
      <c r="G243" s="26">
        <v>0</v>
      </c>
      <c r="H243" s="30">
        <v>29</v>
      </c>
    </row>
    <row r="244">
      <c r="A244" s="23" t="str">
        <v>매매</v>
      </c>
      <c r="B244" s="23" t="str">
        <v>2026-01-26</v>
      </c>
      <c r="C244" s="23" t="str">
        <v>2026-01</v>
      </c>
      <c r="D244" s="28">
        <v>74.88</v>
      </c>
      <c r="E244" s="26">
        <v>799000000</v>
      </c>
      <c r="F244" s="26">
        <v>0</v>
      </c>
      <c r="G244" s="26">
        <v>0</v>
      </c>
      <c r="H244" s="30">
        <v>1</v>
      </c>
    </row>
    <row r="245">
      <c r="A245" s="23" t="str">
        <v>월세</v>
      </c>
      <c r="B245" s="23" t="str">
        <v>2026-01-24</v>
      </c>
      <c r="C245" s="23" t="str">
        <v>2026-01</v>
      </c>
      <c r="D245" s="28">
        <v>59.98</v>
      </c>
      <c r="F245" s="26">
        <v>400000000</v>
      </c>
      <c r="G245" s="26">
        <v>500000</v>
      </c>
      <c r="H245" s="30">
        <v>23</v>
      </c>
    </row>
    <row r="246">
      <c r="A246" s="23" t="str">
        <v>매매</v>
      </c>
      <c r="B246" s="23" t="str">
        <v>2026-01-24</v>
      </c>
      <c r="C246" s="23" t="str">
        <v>2026-01</v>
      </c>
      <c r="D246" s="28">
        <v>84.88</v>
      </c>
      <c r="E246" s="26">
        <v>950000000</v>
      </c>
      <c r="F246" s="26">
        <v>0</v>
      </c>
      <c r="G246" s="26">
        <v>0</v>
      </c>
      <c r="H246" s="30">
        <v>23</v>
      </c>
    </row>
    <row r="247">
      <c r="A247" s="23" t="str">
        <v>매매</v>
      </c>
      <c r="B247" s="23" t="str">
        <v>2026-01-24</v>
      </c>
      <c r="C247" s="23" t="str">
        <v>2026-01</v>
      </c>
      <c r="D247" s="28">
        <v>59.98</v>
      </c>
      <c r="E247" s="26">
        <v>790000000</v>
      </c>
      <c r="F247" s="26">
        <v>0</v>
      </c>
      <c r="G247" s="26">
        <v>0</v>
      </c>
      <c r="H247" s="30">
        <v>4</v>
      </c>
    </row>
    <row r="248">
      <c r="A248" s="23" t="str">
        <v>월세</v>
      </c>
      <c r="B248" s="23" t="str">
        <v>2026-01-22</v>
      </c>
      <c r="C248" s="23" t="str">
        <v>2026-01</v>
      </c>
      <c r="D248" s="28">
        <v>84.88</v>
      </c>
      <c r="F248" s="26">
        <v>450000000</v>
      </c>
      <c r="G248" s="26">
        <v>400000</v>
      </c>
      <c r="H248" s="30">
        <v>20</v>
      </c>
    </row>
    <row r="249">
      <c r="A249" s="23" t="str">
        <v>매매</v>
      </c>
      <c r="B249" s="23" t="str">
        <v>2026-01-22</v>
      </c>
      <c r="C249" s="23" t="str">
        <v>2026-01</v>
      </c>
      <c r="D249" s="28">
        <v>84.88</v>
      </c>
      <c r="E249" s="26">
        <v>978000000</v>
      </c>
      <c r="F249" s="26">
        <v>0</v>
      </c>
      <c r="G249" s="26">
        <v>0</v>
      </c>
      <c r="H249" s="30">
        <v>9</v>
      </c>
    </row>
    <row r="250">
      <c r="A250" s="23" t="str">
        <v>매매</v>
      </c>
      <c r="B250" s="23" t="str">
        <v>2026-01-22</v>
      </c>
      <c r="C250" s="23" t="str">
        <v>2026-01</v>
      </c>
      <c r="D250" s="28">
        <v>59.98</v>
      </c>
      <c r="E250" s="26">
        <v>790000000</v>
      </c>
      <c r="F250" s="26">
        <v>0</v>
      </c>
      <c r="G250" s="26">
        <v>0</v>
      </c>
      <c r="H250" s="30">
        <v>5</v>
      </c>
    </row>
    <row r="251">
      <c r="A251" s="23" t="str">
        <v>매매</v>
      </c>
      <c r="B251" s="23" t="str">
        <v>2026-01-21</v>
      </c>
      <c r="C251" s="23" t="str">
        <v>2026-01</v>
      </c>
      <c r="D251" s="28">
        <v>59.98</v>
      </c>
      <c r="E251" s="26">
        <v>805000000</v>
      </c>
      <c r="F251" s="26">
        <v>0</v>
      </c>
      <c r="G251" s="26">
        <v>0</v>
      </c>
      <c r="H251" s="30">
        <v>20</v>
      </c>
    </row>
    <row r="252">
      <c r="A252" s="23" t="str">
        <v>전세</v>
      </c>
      <c r="B252" s="23" t="str">
        <v>2026-01-20</v>
      </c>
      <c r="C252" s="23" t="str">
        <v>2026-01</v>
      </c>
      <c r="D252" s="28">
        <v>59.98</v>
      </c>
      <c r="E252" s="26">
        <v>420000000</v>
      </c>
      <c r="F252" s="26">
        <v>420000000</v>
      </c>
      <c r="G252" s="26">
        <v>0</v>
      </c>
      <c r="H252" s="30">
        <v>2</v>
      </c>
    </row>
    <row r="253">
      <c r="A253" s="23" t="str">
        <v>매매</v>
      </c>
      <c r="B253" s="23" t="str">
        <v>2026-01-20</v>
      </c>
      <c r="C253" s="23" t="str">
        <v>2026-01</v>
      </c>
      <c r="D253" s="28">
        <v>84.88</v>
      </c>
      <c r="E253" s="26">
        <v>950000000</v>
      </c>
      <c r="F253" s="26">
        <v>0</v>
      </c>
      <c r="G253" s="26">
        <v>0</v>
      </c>
      <c r="H253" s="30">
        <v>7</v>
      </c>
    </row>
    <row r="254">
      <c r="A254" s="23" t="str">
        <v>매매</v>
      </c>
      <c r="B254" s="23" t="str">
        <v>2026-01-20</v>
      </c>
      <c r="C254" s="23" t="str">
        <v>2026-01</v>
      </c>
      <c r="D254" s="28">
        <v>59.98</v>
      </c>
      <c r="E254" s="26">
        <v>800000000</v>
      </c>
      <c r="F254" s="26">
        <v>0</v>
      </c>
      <c r="G254" s="26">
        <v>0</v>
      </c>
      <c r="H254" s="30">
        <v>6</v>
      </c>
    </row>
    <row r="255">
      <c r="A255" s="23" t="str">
        <v>매매</v>
      </c>
      <c r="B255" s="23" t="str">
        <v>2026-01-19</v>
      </c>
      <c r="C255" s="23" t="str">
        <v>2026-01</v>
      </c>
      <c r="D255" s="28">
        <v>74.88</v>
      </c>
      <c r="E255" s="26">
        <v>855000000</v>
      </c>
      <c r="F255" s="26">
        <v>0</v>
      </c>
      <c r="G255" s="26">
        <v>0</v>
      </c>
      <c r="H255" s="30">
        <v>22</v>
      </c>
    </row>
    <row r="256">
      <c r="A256" s="23" t="str">
        <v>매매</v>
      </c>
      <c r="B256" s="23" t="str">
        <v>2026-01-18</v>
      </c>
      <c r="C256" s="23" t="str">
        <v>2026-01</v>
      </c>
      <c r="D256" s="28">
        <v>84.88</v>
      </c>
      <c r="E256" s="26">
        <v>920000000</v>
      </c>
      <c r="F256" s="26">
        <v>0</v>
      </c>
      <c r="G256" s="26">
        <v>0</v>
      </c>
      <c r="H256" s="30">
        <v>3</v>
      </c>
    </row>
    <row r="257">
      <c r="A257" s="23" t="str">
        <v>매매</v>
      </c>
      <c r="B257" s="23" t="str">
        <v>2026-01-18</v>
      </c>
      <c r="C257" s="23" t="str">
        <v>2026-01</v>
      </c>
      <c r="D257" s="28">
        <v>74.88</v>
      </c>
      <c r="E257" s="26">
        <v>878000000</v>
      </c>
      <c r="F257" s="26">
        <v>0</v>
      </c>
      <c r="G257" s="26">
        <v>0</v>
      </c>
      <c r="H257" s="30">
        <v>20</v>
      </c>
    </row>
    <row r="258">
      <c r="A258" s="23" t="str">
        <v>매매</v>
      </c>
      <c r="B258" s="23" t="str">
        <v>2026-01-17</v>
      </c>
      <c r="C258" s="23" t="str">
        <v>2026-01</v>
      </c>
      <c r="D258" s="28">
        <v>84.93</v>
      </c>
      <c r="E258" s="26">
        <v>925000000</v>
      </c>
      <c r="F258" s="26">
        <v>0</v>
      </c>
      <c r="G258" s="26">
        <v>0</v>
      </c>
      <c r="H258" s="30">
        <v>27</v>
      </c>
    </row>
    <row r="259">
      <c r="A259" s="23" t="str">
        <v>매매</v>
      </c>
      <c r="B259" s="23" t="str">
        <v>2026-01-17</v>
      </c>
      <c r="C259" s="23" t="str">
        <v>2026-01</v>
      </c>
      <c r="D259" s="28">
        <v>74.88</v>
      </c>
      <c r="E259" s="26">
        <v>850000000</v>
      </c>
      <c r="F259" s="26">
        <v>0</v>
      </c>
      <c r="G259" s="26">
        <v>0</v>
      </c>
      <c r="H259" s="30">
        <v>10</v>
      </c>
    </row>
    <row r="260">
      <c r="A260" s="23" t="str">
        <v>매매</v>
      </c>
      <c r="B260" s="23" t="str">
        <v>2026-01-17</v>
      </c>
      <c r="C260" s="23" t="str">
        <v>2026-01</v>
      </c>
      <c r="D260" s="28">
        <v>59.98</v>
      </c>
      <c r="E260" s="26">
        <v>828000000</v>
      </c>
      <c r="F260" s="26">
        <v>0</v>
      </c>
      <c r="G260" s="26">
        <v>0</v>
      </c>
      <c r="H260" s="30">
        <v>7</v>
      </c>
    </row>
    <row r="261">
      <c r="A261" s="23" t="str">
        <v>매매</v>
      </c>
      <c r="B261" s="23" t="str">
        <v>2026-01-17</v>
      </c>
      <c r="C261" s="23" t="str">
        <v>2026-01</v>
      </c>
      <c r="D261" s="28">
        <v>59.98</v>
      </c>
      <c r="E261" s="26">
        <v>808000000</v>
      </c>
      <c r="F261" s="26">
        <v>0</v>
      </c>
      <c r="G261" s="26">
        <v>0</v>
      </c>
      <c r="H261" s="30">
        <v>6</v>
      </c>
    </row>
    <row r="262">
      <c r="A262" s="23" t="str">
        <v>매매</v>
      </c>
      <c r="B262" s="23" t="str">
        <v>2026-01-13</v>
      </c>
      <c r="C262" s="23" t="str">
        <v>2026-01</v>
      </c>
      <c r="D262" s="28">
        <v>84.88</v>
      </c>
      <c r="E262" s="26">
        <v>1002500000</v>
      </c>
      <c r="F262" s="26">
        <v>0</v>
      </c>
      <c r="G262" s="26">
        <v>0</v>
      </c>
      <c r="H262" s="30">
        <v>26</v>
      </c>
    </row>
    <row r="263">
      <c r="A263" s="23" t="str">
        <v>전세</v>
      </c>
      <c r="B263" s="23" t="str">
        <v>2026-01-12</v>
      </c>
      <c r="C263" s="23" t="str">
        <v>2026-01</v>
      </c>
      <c r="D263" s="28">
        <v>74.88</v>
      </c>
      <c r="E263" s="26">
        <v>450000000</v>
      </c>
      <c r="F263" s="26">
        <v>450000000</v>
      </c>
      <c r="G263" s="26">
        <v>0</v>
      </c>
      <c r="H263" s="30">
        <v>11</v>
      </c>
    </row>
    <row r="264">
      <c r="A264" s="23" t="str">
        <v>매매</v>
      </c>
      <c r="B264" s="23" t="str">
        <v>2026-01-12</v>
      </c>
      <c r="C264" s="23" t="str">
        <v>2026-01</v>
      </c>
      <c r="D264" s="28">
        <v>84.93</v>
      </c>
      <c r="E264" s="26">
        <v>923000000</v>
      </c>
      <c r="F264" s="26">
        <v>0</v>
      </c>
      <c r="G264" s="26">
        <v>0</v>
      </c>
      <c r="H264" s="30">
        <v>12</v>
      </c>
    </row>
    <row r="265">
      <c r="A265" s="23" t="str">
        <v>매매</v>
      </c>
      <c r="B265" s="23" t="str">
        <v>2026-01-12</v>
      </c>
      <c r="C265" s="23" t="str">
        <v>2026-01</v>
      </c>
      <c r="D265" s="28">
        <v>59.98</v>
      </c>
      <c r="E265" s="26">
        <v>790000000</v>
      </c>
      <c r="F265" s="26">
        <v>0</v>
      </c>
      <c r="G265" s="26">
        <v>0</v>
      </c>
      <c r="H265" s="30">
        <v>8</v>
      </c>
    </row>
    <row r="266">
      <c r="A266" s="23" t="str">
        <v>매매</v>
      </c>
      <c r="B266" s="23" t="str">
        <v>2026-01-11</v>
      </c>
      <c r="C266" s="23" t="str">
        <v>2026-01</v>
      </c>
      <c r="D266" s="28">
        <v>84.88</v>
      </c>
      <c r="E266" s="26">
        <v>930000000</v>
      </c>
      <c r="F266" s="26">
        <v>0</v>
      </c>
      <c r="G266" s="26">
        <v>0</v>
      </c>
      <c r="H266" s="30">
        <v>28</v>
      </c>
    </row>
    <row r="267">
      <c r="A267" s="23" t="str">
        <v>전세</v>
      </c>
      <c r="B267" s="23" t="str">
        <v>2026-01-10</v>
      </c>
      <c r="C267" s="23" t="str">
        <v>2026-01</v>
      </c>
      <c r="D267" s="28">
        <v>84.88</v>
      </c>
      <c r="E267" s="26">
        <v>620000000</v>
      </c>
      <c r="F267" s="26">
        <v>620000000</v>
      </c>
      <c r="G267" s="26">
        <v>0</v>
      </c>
      <c r="H267" s="30">
        <v>18</v>
      </c>
    </row>
    <row r="268">
      <c r="A268" s="23" t="str">
        <v>전세</v>
      </c>
      <c r="B268" s="23" t="str">
        <v>2026-01-10</v>
      </c>
      <c r="C268" s="23" t="str">
        <v>2026-01</v>
      </c>
      <c r="D268" s="28">
        <v>84.93</v>
      </c>
      <c r="E268" s="26">
        <v>610000000</v>
      </c>
      <c r="F268" s="26">
        <v>610000000</v>
      </c>
      <c r="G268" s="26">
        <v>0</v>
      </c>
      <c r="H268" s="30">
        <v>28</v>
      </c>
    </row>
    <row r="269">
      <c r="A269" s="23" t="str">
        <v>전세</v>
      </c>
      <c r="B269" s="23" t="str">
        <v>2026-01-10</v>
      </c>
      <c r="C269" s="23" t="str">
        <v>2026-01</v>
      </c>
      <c r="D269" s="28">
        <v>84.93</v>
      </c>
      <c r="E269" s="26">
        <v>450000000</v>
      </c>
      <c r="F269" s="26">
        <v>450000000</v>
      </c>
      <c r="G269" s="26">
        <v>0</v>
      </c>
      <c r="H269" s="30">
        <v>3</v>
      </c>
    </row>
    <row r="270">
      <c r="A270" s="23" t="str">
        <v>매매</v>
      </c>
      <c r="B270" s="23" t="str">
        <v>2026-01-10</v>
      </c>
      <c r="C270" s="23" t="str">
        <v>2026-01</v>
      </c>
      <c r="D270" s="28">
        <v>84.93</v>
      </c>
      <c r="E270" s="26">
        <v>923000000</v>
      </c>
      <c r="F270" s="26">
        <v>0</v>
      </c>
      <c r="G270" s="26">
        <v>0</v>
      </c>
      <c r="H270" s="30">
        <v>15</v>
      </c>
    </row>
    <row r="271">
      <c r="A271" s="23" t="str">
        <v>매매</v>
      </c>
      <c r="B271" s="23" t="str">
        <v>2026-01-10</v>
      </c>
      <c r="C271" s="23" t="str">
        <v>2026-01</v>
      </c>
      <c r="D271" s="28">
        <v>84.93</v>
      </c>
      <c r="E271" s="26">
        <v>890000000</v>
      </c>
      <c r="F271" s="26">
        <v>0</v>
      </c>
      <c r="G271" s="26">
        <v>0</v>
      </c>
      <c r="H271" s="30">
        <v>3</v>
      </c>
    </row>
    <row r="272">
      <c r="A272" s="23" t="str">
        <v>매매</v>
      </c>
      <c r="B272" s="23" t="str">
        <v>2026-01-09</v>
      </c>
      <c r="C272" s="23" t="str">
        <v>2026-01</v>
      </c>
      <c r="D272" s="28">
        <v>84.88</v>
      </c>
      <c r="E272" s="26">
        <v>980000000</v>
      </c>
      <c r="F272" s="26">
        <v>0</v>
      </c>
      <c r="G272" s="26">
        <v>0</v>
      </c>
      <c r="H272" s="30">
        <v>7</v>
      </c>
    </row>
    <row r="273">
      <c r="A273" s="23" t="str">
        <v>매매</v>
      </c>
      <c r="B273" s="23" t="str">
        <v>2026-01-09</v>
      </c>
      <c r="C273" s="23" t="str">
        <v>2026-01</v>
      </c>
      <c r="D273" s="28">
        <v>59.98</v>
      </c>
      <c r="E273" s="26">
        <v>805000000</v>
      </c>
      <c r="F273" s="26">
        <v>0</v>
      </c>
      <c r="G273" s="26">
        <v>0</v>
      </c>
      <c r="H273" s="30">
        <v>18</v>
      </c>
    </row>
    <row r="274">
      <c r="A274" s="23" t="str">
        <v>월세</v>
      </c>
      <c r="B274" s="23" t="str">
        <v>2026-01-08</v>
      </c>
      <c r="C274" s="23" t="str">
        <v>2026-01</v>
      </c>
      <c r="D274" s="28">
        <v>84.93</v>
      </c>
      <c r="F274" s="26">
        <v>50000000</v>
      </c>
      <c r="G274" s="26">
        <v>2300000</v>
      </c>
      <c r="H274" s="30">
        <v>18</v>
      </c>
    </row>
    <row r="275">
      <c r="A275" s="23" t="str">
        <v>매매</v>
      </c>
      <c r="B275" s="23" t="str">
        <v>2026-01-08</v>
      </c>
      <c r="C275" s="23" t="str">
        <v>2026-01</v>
      </c>
      <c r="D275" s="28">
        <v>59.98</v>
      </c>
      <c r="E275" s="26">
        <v>805000000</v>
      </c>
      <c r="F275" s="26">
        <v>0</v>
      </c>
      <c r="G275" s="26">
        <v>0</v>
      </c>
      <c r="H275" s="30">
        <v>3</v>
      </c>
    </row>
    <row r="276">
      <c r="A276" s="23" t="str">
        <v>매매</v>
      </c>
      <c r="B276" s="23" t="str">
        <v>2026-01-07</v>
      </c>
      <c r="C276" s="23" t="str">
        <v>2026-01</v>
      </c>
      <c r="D276" s="28">
        <v>84.88</v>
      </c>
      <c r="E276" s="26">
        <v>930000000</v>
      </c>
      <c r="F276" s="26">
        <v>0</v>
      </c>
      <c r="G276" s="26">
        <v>0</v>
      </c>
      <c r="H276" s="30">
        <v>24</v>
      </c>
    </row>
    <row r="277">
      <c r="A277" s="23" t="str">
        <v>전세</v>
      </c>
      <c r="B277" s="23" t="str">
        <v>2026-01-04</v>
      </c>
      <c r="C277" s="23" t="str">
        <v>2026-01</v>
      </c>
      <c r="D277" s="28">
        <v>74.88</v>
      </c>
      <c r="E277" s="26">
        <v>550000000</v>
      </c>
      <c r="F277" s="26">
        <v>550000000</v>
      </c>
      <c r="G277" s="26">
        <v>0</v>
      </c>
      <c r="H277" s="30">
        <v>11</v>
      </c>
    </row>
    <row r="278">
      <c r="A278" s="23" t="str">
        <v>매매</v>
      </c>
      <c r="B278" s="23" t="str">
        <v>2026-01-03</v>
      </c>
      <c r="C278" s="23" t="str">
        <v>2026-01</v>
      </c>
      <c r="D278" s="28">
        <v>74.88</v>
      </c>
      <c r="E278" s="26">
        <v>860000000</v>
      </c>
      <c r="F278" s="26">
        <v>0</v>
      </c>
      <c r="G278" s="26">
        <v>0</v>
      </c>
      <c r="H278" s="30">
        <v>20</v>
      </c>
    </row>
    <row r="279">
      <c r="A279" s="23" t="str">
        <v>매매</v>
      </c>
      <c r="B279" s="23" t="str">
        <v>2026-01-03</v>
      </c>
      <c r="C279" s="23" t="str">
        <v>2026-01</v>
      </c>
      <c r="D279" s="28">
        <v>59.98</v>
      </c>
      <c r="E279" s="26">
        <v>809000000</v>
      </c>
      <c r="F279" s="26">
        <v>0</v>
      </c>
      <c r="G279" s="26">
        <v>0</v>
      </c>
      <c r="H279" s="30">
        <v>19</v>
      </c>
    </row>
    <row r="280">
      <c r="A280" s="23" t="str">
        <v>전세</v>
      </c>
      <c r="B280" s="23" t="str">
        <v>2026-01-02</v>
      </c>
      <c r="C280" s="23" t="str">
        <v>2026-01</v>
      </c>
      <c r="D280" s="28">
        <v>59.98</v>
      </c>
      <c r="E280" s="26">
        <v>345000000</v>
      </c>
      <c r="F280" s="26">
        <v>345000000</v>
      </c>
      <c r="G280" s="26">
        <v>0</v>
      </c>
      <c r="H280" s="30">
        <v>2</v>
      </c>
    </row>
    <row r="281">
      <c r="A281" s="23" t="str">
        <v>전세</v>
      </c>
      <c r="B281" s="23" t="str">
        <v>2025-12-31</v>
      </c>
      <c r="C281" s="23" t="str">
        <v>2025-12</v>
      </c>
      <c r="D281" s="28">
        <v>84.88</v>
      </c>
      <c r="E281" s="26">
        <v>580000000</v>
      </c>
      <c r="F281" s="26">
        <v>580000000</v>
      </c>
      <c r="G281" s="26">
        <v>0</v>
      </c>
      <c r="H281" s="30">
        <v>11</v>
      </c>
    </row>
    <row r="282">
      <c r="A282" s="23" t="str">
        <v>전세</v>
      </c>
      <c r="B282" s="23" t="str">
        <v>2025-12-30</v>
      </c>
      <c r="C282" s="23" t="str">
        <v>2025-12</v>
      </c>
      <c r="D282" s="28">
        <v>59.98</v>
      </c>
      <c r="E282" s="26">
        <v>520000000</v>
      </c>
      <c r="F282" s="26">
        <v>520000000</v>
      </c>
      <c r="G282" s="26">
        <v>0</v>
      </c>
      <c r="H282" s="30">
        <v>21</v>
      </c>
    </row>
    <row r="283">
      <c r="A283" s="23" t="str">
        <v>매매</v>
      </c>
      <c r="B283" s="23" t="str">
        <v>2025-12-28</v>
      </c>
      <c r="C283" s="23" t="str">
        <v>2025-12</v>
      </c>
      <c r="D283" s="28">
        <v>74.88</v>
      </c>
      <c r="E283" s="26">
        <v>857000000</v>
      </c>
      <c r="F283" s="26">
        <v>0</v>
      </c>
      <c r="G283" s="26">
        <v>0</v>
      </c>
      <c r="H283" s="30">
        <v>8</v>
      </c>
    </row>
    <row r="284">
      <c r="A284" s="23" t="str">
        <v>전세</v>
      </c>
      <c r="B284" s="23" t="str">
        <v>2025-12-27</v>
      </c>
      <c r="C284" s="23" t="str">
        <v>2025-12</v>
      </c>
      <c r="D284" s="28">
        <v>59.98</v>
      </c>
      <c r="E284" s="26">
        <v>520000000</v>
      </c>
      <c r="F284" s="26">
        <v>520000000</v>
      </c>
      <c r="G284" s="26">
        <v>0</v>
      </c>
      <c r="H284" s="30">
        <v>10</v>
      </c>
    </row>
    <row r="285">
      <c r="A285" s="23" t="str">
        <v>매매</v>
      </c>
      <c r="B285" s="23" t="str">
        <v>2025-12-27</v>
      </c>
      <c r="C285" s="23" t="str">
        <v>2025-12</v>
      </c>
      <c r="D285" s="28">
        <v>74.88</v>
      </c>
      <c r="E285" s="26">
        <v>858000000</v>
      </c>
      <c r="F285" s="26">
        <v>0</v>
      </c>
      <c r="G285" s="26">
        <v>0</v>
      </c>
      <c r="H285" s="30">
        <v>24</v>
      </c>
    </row>
    <row r="286">
      <c r="A286" s="23" t="str">
        <v>매매</v>
      </c>
      <c r="B286" s="23" t="str">
        <v>2025-12-27</v>
      </c>
      <c r="C286" s="23" t="str">
        <v>2025-12</v>
      </c>
      <c r="D286" s="28">
        <v>74.88</v>
      </c>
      <c r="E286" s="26">
        <v>795000000</v>
      </c>
      <c r="F286" s="26">
        <v>0</v>
      </c>
      <c r="G286" s="26">
        <v>0</v>
      </c>
      <c r="H286" s="30">
        <v>1</v>
      </c>
    </row>
    <row r="287">
      <c r="A287" s="23" t="str">
        <v>매매</v>
      </c>
      <c r="B287" s="23" t="str">
        <v>2025-12-25</v>
      </c>
      <c r="C287" s="23" t="str">
        <v>2025-12</v>
      </c>
      <c r="D287" s="28">
        <v>59.98</v>
      </c>
      <c r="E287" s="26">
        <v>800000000</v>
      </c>
      <c r="F287" s="26">
        <v>0</v>
      </c>
      <c r="G287" s="26">
        <v>0</v>
      </c>
      <c r="H287" s="30">
        <v>9</v>
      </c>
    </row>
    <row r="288">
      <c r="A288" s="23" t="str">
        <v>매매</v>
      </c>
      <c r="B288" s="23" t="str">
        <v>2025-12-23</v>
      </c>
      <c r="C288" s="23" t="str">
        <v>2025-12</v>
      </c>
      <c r="D288" s="28">
        <v>59.98</v>
      </c>
      <c r="E288" s="26">
        <v>800000000</v>
      </c>
      <c r="F288" s="26">
        <v>0</v>
      </c>
      <c r="G288" s="26">
        <v>0</v>
      </c>
      <c r="H288" s="30">
        <v>8</v>
      </c>
    </row>
    <row r="289">
      <c r="A289" s="23" t="str">
        <v>매매</v>
      </c>
      <c r="B289" s="23" t="str">
        <v>2025-12-23</v>
      </c>
      <c r="C289" s="23" t="str">
        <v>2025-12</v>
      </c>
      <c r="D289" s="28">
        <v>59.98</v>
      </c>
      <c r="E289" s="26">
        <v>785000000</v>
      </c>
      <c r="F289" s="26">
        <v>0</v>
      </c>
      <c r="G289" s="26">
        <v>0</v>
      </c>
      <c r="H289" s="30">
        <v>8</v>
      </c>
    </row>
    <row r="290">
      <c r="A290" s="23" t="str">
        <v>전세</v>
      </c>
      <c r="B290" s="23" t="str">
        <v>2025-12-22</v>
      </c>
      <c r="C290" s="23" t="str">
        <v>2025-12</v>
      </c>
      <c r="D290" s="28">
        <v>84.88</v>
      </c>
      <c r="E290" s="26">
        <v>630000000</v>
      </c>
      <c r="F290" s="26">
        <v>630000000</v>
      </c>
      <c r="G290" s="26">
        <v>0</v>
      </c>
      <c r="H290" s="30">
        <v>12</v>
      </c>
    </row>
    <row r="291">
      <c r="A291" s="23" t="str">
        <v>월세</v>
      </c>
      <c r="B291" s="23" t="str">
        <v>2025-12-22</v>
      </c>
      <c r="C291" s="23" t="str">
        <v>2025-12</v>
      </c>
      <c r="D291" s="28">
        <v>84.88</v>
      </c>
      <c r="F291" s="26">
        <v>362000000</v>
      </c>
      <c r="G291" s="26">
        <v>700000</v>
      </c>
      <c r="H291" s="30">
        <v>25</v>
      </c>
    </row>
    <row r="292">
      <c r="A292" s="23" t="str">
        <v>매매</v>
      </c>
      <c r="B292" s="23" t="str">
        <v>2025-12-22</v>
      </c>
      <c r="C292" s="23" t="str">
        <v>2025-12</v>
      </c>
      <c r="D292" s="28">
        <v>59.98</v>
      </c>
      <c r="E292" s="26">
        <v>800000000</v>
      </c>
      <c r="F292" s="26">
        <v>0</v>
      </c>
      <c r="G292" s="26">
        <v>0</v>
      </c>
      <c r="H292" s="30">
        <v>6</v>
      </c>
    </row>
    <row r="293">
      <c r="A293" s="23" t="str">
        <v>전세</v>
      </c>
      <c r="B293" s="23" t="str">
        <v>2025-12-20</v>
      </c>
      <c r="C293" s="23" t="str">
        <v>2025-12</v>
      </c>
      <c r="D293" s="28">
        <v>84.93</v>
      </c>
      <c r="E293" s="26">
        <v>600000000</v>
      </c>
      <c r="F293" s="26">
        <v>600000000</v>
      </c>
      <c r="G293" s="26">
        <v>0</v>
      </c>
      <c r="H293" s="30">
        <v>24</v>
      </c>
    </row>
    <row r="294">
      <c r="A294" s="23" t="str">
        <v>매매</v>
      </c>
      <c r="B294" s="23" t="str">
        <v>2025-12-20</v>
      </c>
      <c r="C294" s="23" t="str">
        <v>2025-12</v>
      </c>
      <c r="D294" s="28">
        <v>84.93</v>
      </c>
      <c r="E294" s="26">
        <v>925000000</v>
      </c>
      <c r="F294" s="26">
        <v>0</v>
      </c>
      <c r="G294" s="26">
        <v>0</v>
      </c>
      <c r="H294" s="30">
        <v>20</v>
      </c>
    </row>
    <row r="295">
      <c r="A295" s="23" t="str">
        <v>매매</v>
      </c>
      <c r="B295" s="23" t="str">
        <v>2025-12-20</v>
      </c>
      <c r="C295" s="23" t="str">
        <v>2025-12</v>
      </c>
      <c r="D295" s="28">
        <v>59.98</v>
      </c>
      <c r="E295" s="26">
        <v>800000000</v>
      </c>
      <c r="F295" s="26">
        <v>0</v>
      </c>
      <c r="G295" s="26">
        <v>0</v>
      </c>
      <c r="H295" s="30">
        <v>6</v>
      </c>
    </row>
    <row r="296">
      <c r="A296" s="23" t="str">
        <v>전세</v>
      </c>
      <c r="B296" s="23" t="str">
        <v>2025-12-19</v>
      </c>
      <c r="C296" s="23" t="str">
        <v>2025-12</v>
      </c>
      <c r="D296" s="28">
        <v>74.88</v>
      </c>
      <c r="E296" s="26">
        <v>530000000</v>
      </c>
      <c r="F296" s="26">
        <v>530000000</v>
      </c>
      <c r="G296" s="26">
        <v>0</v>
      </c>
      <c r="H296" s="30">
        <v>15</v>
      </c>
    </row>
    <row r="297">
      <c r="A297" s="23" t="str">
        <v>전세</v>
      </c>
      <c r="B297" s="23" t="str">
        <v>2025-12-16</v>
      </c>
      <c r="C297" s="23" t="str">
        <v>2025-12</v>
      </c>
      <c r="D297" s="28">
        <v>59.98</v>
      </c>
      <c r="E297" s="26">
        <v>540000000</v>
      </c>
      <c r="F297" s="26">
        <v>540000000</v>
      </c>
      <c r="G297" s="26">
        <v>0</v>
      </c>
      <c r="H297" s="30">
        <v>16</v>
      </c>
    </row>
    <row r="298">
      <c r="A298" s="23" t="str">
        <v>매매</v>
      </c>
      <c r="B298" s="23" t="str">
        <v>2025-12-15</v>
      </c>
      <c r="C298" s="23" t="str">
        <v>2025-12</v>
      </c>
      <c r="D298" s="28">
        <v>74.88</v>
      </c>
      <c r="E298" s="26">
        <v>847000000</v>
      </c>
      <c r="F298" s="26">
        <v>0</v>
      </c>
      <c r="G298" s="26">
        <v>0</v>
      </c>
      <c r="H298" s="30">
        <v>18</v>
      </c>
    </row>
    <row r="299">
      <c r="A299" s="23" t="str">
        <v>전세</v>
      </c>
      <c r="B299" s="23" t="str">
        <v>2025-12-13</v>
      </c>
      <c r="C299" s="23" t="str">
        <v>2025-12</v>
      </c>
      <c r="D299" s="28">
        <v>74.88</v>
      </c>
      <c r="E299" s="26">
        <v>346000000</v>
      </c>
      <c r="F299" s="26">
        <v>346000000</v>
      </c>
      <c r="G299" s="26">
        <v>0</v>
      </c>
      <c r="H299" s="30">
        <v>21</v>
      </c>
    </row>
    <row r="300">
      <c r="A300" s="23" t="str">
        <v>월세</v>
      </c>
      <c r="B300" s="23" t="str">
        <v>2025-12-12</v>
      </c>
      <c r="C300" s="23" t="str">
        <v>2025-12</v>
      </c>
      <c r="D300" s="28">
        <v>84.93</v>
      </c>
      <c r="F300" s="26">
        <v>400000000</v>
      </c>
      <c r="G300" s="26">
        <v>1050000</v>
      </c>
      <c r="H300" s="30">
        <v>11</v>
      </c>
    </row>
    <row r="301">
      <c r="A301" s="23" t="str">
        <v>매매</v>
      </c>
      <c r="B301" s="23" t="str">
        <v>2025-12-12</v>
      </c>
      <c r="C301" s="23" t="str">
        <v>2025-12</v>
      </c>
      <c r="D301" s="28">
        <v>84.88</v>
      </c>
      <c r="E301" s="26">
        <v>950000000</v>
      </c>
      <c r="F301" s="26">
        <v>0</v>
      </c>
      <c r="G301" s="26">
        <v>0</v>
      </c>
      <c r="H301" s="30">
        <v>7</v>
      </c>
    </row>
    <row r="302">
      <c r="A302" s="23" t="str">
        <v>매매</v>
      </c>
      <c r="B302" s="23" t="str">
        <v>2025-12-12</v>
      </c>
      <c r="C302" s="23" t="str">
        <v>2025-12</v>
      </c>
      <c r="D302" s="28">
        <v>84.88</v>
      </c>
      <c r="E302" s="26">
        <v>850000000</v>
      </c>
      <c r="F302" s="26">
        <v>0</v>
      </c>
      <c r="G302" s="26">
        <v>0</v>
      </c>
      <c r="H302" s="30">
        <v>1</v>
      </c>
    </row>
    <row r="303">
      <c r="A303" s="23" t="str">
        <v>매매</v>
      </c>
      <c r="B303" s="23" t="str">
        <v>2025-12-12</v>
      </c>
      <c r="C303" s="23" t="str">
        <v>2025-12</v>
      </c>
      <c r="D303" s="28">
        <v>84.93</v>
      </c>
      <c r="E303" s="26">
        <v>670000000</v>
      </c>
      <c r="F303" s="26">
        <v>0</v>
      </c>
      <c r="G303" s="26">
        <v>0</v>
      </c>
      <c r="H303" s="30">
        <v>24</v>
      </c>
    </row>
    <row r="304">
      <c r="A304" s="23" t="str">
        <v>전세</v>
      </c>
      <c r="B304" s="23" t="str">
        <v>2025-12-10</v>
      </c>
      <c r="C304" s="23" t="str">
        <v>2025-12</v>
      </c>
      <c r="D304" s="28">
        <v>59.98</v>
      </c>
      <c r="E304" s="26">
        <v>380000000</v>
      </c>
      <c r="F304" s="26">
        <v>380000000</v>
      </c>
      <c r="G304" s="26">
        <v>0</v>
      </c>
      <c r="H304" s="30">
        <v>1</v>
      </c>
    </row>
    <row r="305">
      <c r="A305" s="23" t="str">
        <v>전세</v>
      </c>
      <c r="B305" s="23" t="str">
        <v>2025-12-09</v>
      </c>
      <c r="C305" s="23" t="str">
        <v>2025-12</v>
      </c>
      <c r="D305" s="28">
        <v>74.88</v>
      </c>
      <c r="E305" s="26">
        <v>550000000</v>
      </c>
      <c r="F305" s="26">
        <v>550000000</v>
      </c>
      <c r="G305" s="26">
        <v>0</v>
      </c>
      <c r="H305" s="30">
        <v>11</v>
      </c>
    </row>
    <row r="306">
      <c r="A306" s="23" t="str">
        <v>매매</v>
      </c>
      <c r="B306" s="23" t="str">
        <v>2025-12-06</v>
      </c>
      <c r="C306" s="23" t="str">
        <v>2025-12</v>
      </c>
      <c r="D306" s="28">
        <v>59.98</v>
      </c>
      <c r="E306" s="26">
        <v>800000000</v>
      </c>
      <c r="F306" s="26">
        <v>0</v>
      </c>
      <c r="G306" s="26">
        <v>0</v>
      </c>
      <c r="H306" s="30">
        <v>6</v>
      </c>
    </row>
    <row r="307">
      <c r="A307" s="23" t="str">
        <v>전세</v>
      </c>
      <c r="B307" s="23" t="str">
        <v>2025-12-05</v>
      </c>
      <c r="C307" s="23" t="str">
        <v>2025-12</v>
      </c>
      <c r="D307" s="28">
        <v>59.98</v>
      </c>
      <c r="E307" s="26">
        <v>480000000</v>
      </c>
      <c r="F307" s="26">
        <v>480000000</v>
      </c>
      <c r="G307" s="26">
        <v>0</v>
      </c>
      <c r="H307" s="30">
        <v>17</v>
      </c>
    </row>
    <row r="308">
      <c r="A308" s="23" t="str">
        <v>매매</v>
      </c>
      <c r="B308" s="23" t="str">
        <v>2025-12-04</v>
      </c>
      <c r="C308" s="23" t="str">
        <v>2025-12</v>
      </c>
      <c r="D308" s="28">
        <v>74.88</v>
      </c>
      <c r="E308" s="26">
        <v>850000000</v>
      </c>
      <c r="F308" s="26">
        <v>0</v>
      </c>
      <c r="G308" s="26">
        <v>0</v>
      </c>
      <c r="H308" s="30">
        <v>24</v>
      </c>
    </row>
    <row r="309">
      <c r="A309" s="23" t="str">
        <v>매매</v>
      </c>
      <c r="B309" s="23" t="str">
        <v>2025-12-03</v>
      </c>
      <c r="C309" s="23" t="str">
        <v>2025-12</v>
      </c>
      <c r="D309" s="28">
        <v>74.88</v>
      </c>
      <c r="E309" s="26">
        <v>850000000</v>
      </c>
      <c r="F309" s="26">
        <v>0</v>
      </c>
      <c r="G309" s="26">
        <v>0</v>
      </c>
      <c r="H309" s="30">
        <v>11</v>
      </c>
    </row>
    <row r="310">
      <c r="A310" s="23" t="str">
        <v>매매</v>
      </c>
      <c r="B310" s="23" t="str">
        <v>2025-12-02</v>
      </c>
      <c r="C310" s="23" t="str">
        <v>2025-12</v>
      </c>
      <c r="D310" s="28">
        <v>84.93</v>
      </c>
      <c r="E310" s="26">
        <v>950000000</v>
      </c>
      <c r="F310" s="26">
        <v>0</v>
      </c>
      <c r="G310" s="26">
        <v>0</v>
      </c>
      <c r="H310" s="30">
        <v>27</v>
      </c>
    </row>
    <row r="311">
      <c r="A311" s="23" t="str">
        <v>전세</v>
      </c>
      <c r="B311" s="23" t="str">
        <v>2025-12-01</v>
      </c>
      <c r="C311" s="23" t="str">
        <v>2025-12</v>
      </c>
      <c r="D311" s="28">
        <v>84.88</v>
      </c>
      <c r="E311" s="26">
        <v>510000000</v>
      </c>
      <c r="F311" s="26">
        <v>510000000</v>
      </c>
      <c r="G311" s="26">
        <v>0</v>
      </c>
      <c r="H311" s="30">
        <v>2</v>
      </c>
    </row>
    <row r="312">
      <c r="A312" s="23" t="str">
        <v>전세</v>
      </c>
      <c r="B312" s="23" t="str">
        <v>2025-12-01</v>
      </c>
      <c r="C312" s="23" t="str">
        <v>2025-12</v>
      </c>
      <c r="D312" s="28">
        <v>84.88</v>
      </c>
      <c r="E312" s="26">
        <v>500000000</v>
      </c>
      <c r="F312" s="26">
        <v>500000000</v>
      </c>
      <c r="G312" s="26">
        <v>0</v>
      </c>
      <c r="H312" s="30">
        <v>2</v>
      </c>
    </row>
    <row r="313">
      <c r="A313" s="23" t="str">
        <v>월세</v>
      </c>
      <c r="B313" s="23" t="str">
        <v>2025-12-01</v>
      </c>
      <c r="C313" s="23" t="str">
        <v>2025-12</v>
      </c>
      <c r="D313" s="28">
        <v>59.98</v>
      </c>
      <c r="F313" s="26">
        <v>50000000</v>
      </c>
      <c r="G313" s="26">
        <v>1600000</v>
      </c>
      <c r="H313" s="30">
        <v>5</v>
      </c>
    </row>
    <row r="314">
      <c r="A314" s="23" t="str">
        <v>전세</v>
      </c>
      <c r="B314" s="23" t="str">
        <v>2025-11-29</v>
      </c>
      <c r="C314" s="23" t="str">
        <v>2025-11</v>
      </c>
      <c r="D314" s="28">
        <v>84.88</v>
      </c>
      <c r="E314" s="26">
        <v>520000000</v>
      </c>
      <c r="F314" s="26">
        <v>520000000</v>
      </c>
      <c r="G314" s="26">
        <v>0</v>
      </c>
      <c r="H314" s="30">
        <v>8</v>
      </c>
    </row>
    <row r="315">
      <c r="A315" s="23" t="str">
        <v>전세</v>
      </c>
      <c r="B315" s="23" t="str">
        <v>2025-11-29</v>
      </c>
      <c r="C315" s="23" t="str">
        <v>2025-11</v>
      </c>
      <c r="D315" s="28">
        <v>59.98</v>
      </c>
      <c r="E315" s="26">
        <v>420000000</v>
      </c>
      <c r="F315" s="26">
        <v>420000000</v>
      </c>
      <c r="G315" s="26">
        <v>0</v>
      </c>
      <c r="H315" s="30">
        <v>23</v>
      </c>
    </row>
    <row r="316">
      <c r="A316" s="23" t="str">
        <v>월세</v>
      </c>
      <c r="B316" s="23" t="str">
        <v>2025-11-29</v>
      </c>
      <c r="C316" s="23" t="str">
        <v>2025-11</v>
      </c>
      <c r="D316" s="28">
        <v>84.88</v>
      </c>
      <c r="F316" s="26">
        <v>50000000</v>
      </c>
      <c r="G316" s="26">
        <v>2500000</v>
      </c>
      <c r="H316" s="30">
        <v>22</v>
      </c>
    </row>
    <row r="317">
      <c r="A317" s="23" t="str">
        <v>전세</v>
      </c>
      <c r="B317" s="23" t="str">
        <v>2025-11-27</v>
      </c>
      <c r="C317" s="23" t="str">
        <v>2025-11</v>
      </c>
      <c r="D317" s="28">
        <v>84.88</v>
      </c>
      <c r="E317" s="26">
        <v>620000000</v>
      </c>
      <c r="F317" s="26">
        <v>620000000</v>
      </c>
      <c r="G317" s="26">
        <v>0</v>
      </c>
      <c r="H317" s="30">
        <v>9</v>
      </c>
    </row>
    <row r="318">
      <c r="A318" s="23" t="str">
        <v>매매</v>
      </c>
      <c r="B318" s="23" t="str">
        <v>2025-11-27</v>
      </c>
      <c r="C318" s="23" t="str">
        <v>2025-11</v>
      </c>
      <c r="D318" s="28">
        <v>59.98</v>
      </c>
      <c r="E318" s="26">
        <v>809000000</v>
      </c>
      <c r="F318" s="26">
        <v>0</v>
      </c>
      <c r="G318" s="26">
        <v>0</v>
      </c>
      <c r="H318" s="30">
        <v>21</v>
      </c>
    </row>
    <row r="319">
      <c r="A319" s="23" t="str">
        <v>매매</v>
      </c>
      <c r="B319" s="23" t="str">
        <v>2025-11-25</v>
      </c>
      <c r="C319" s="23" t="str">
        <v>2025-11</v>
      </c>
      <c r="D319" s="28">
        <v>84.93</v>
      </c>
      <c r="E319" s="26">
        <v>900000000</v>
      </c>
      <c r="F319" s="26">
        <v>0</v>
      </c>
      <c r="G319" s="26">
        <v>0</v>
      </c>
      <c r="H319" s="30">
        <v>20</v>
      </c>
    </row>
    <row r="320">
      <c r="A320" s="23" t="str">
        <v>전세</v>
      </c>
      <c r="B320" s="23" t="str">
        <v>2025-11-23</v>
      </c>
      <c r="C320" s="23" t="str">
        <v>2025-11</v>
      </c>
      <c r="D320" s="28">
        <v>84.93</v>
      </c>
      <c r="E320" s="26">
        <v>600000000</v>
      </c>
      <c r="F320" s="26">
        <v>600000000</v>
      </c>
      <c r="G320" s="26">
        <v>0</v>
      </c>
      <c r="H320" s="30">
        <v>12</v>
      </c>
    </row>
    <row r="321">
      <c r="A321" s="23" t="str">
        <v>매매</v>
      </c>
      <c r="B321" s="23" t="str">
        <v>2025-11-23</v>
      </c>
      <c r="C321" s="23" t="str">
        <v>2025-11</v>
      </c>
      <c r="D321" s="28">
        <v>84.93</v>
      </c>
      <c r="E321" s="26">
        <v>930000000</v>
      </c>
      <c r="F321" s="26">
        <v>0</v>
      </c>
      <c r="G321" s="26">
        <v>0</v>
      </c>
      <c r="H321" s="30">
        <v>12</v>
      </c>
    </row>
    <row r="322">
      <c r="A322" s="23" t="str">
        <v>매매</v>
      </c>
      <c r="B322" s="23" t="str">
        <v>2025-11-22</v>
      </c>
      <c r="C322" s="23" t="str">
        <v>2025-11</v>
      </c>
      <c r="D322" s="28">
        <v>74.88</v>
      </c>
      <c r="E322" s="26">
        <v>863000000</v>
      </c>
      <c r="F322" s="26">
        <v>0</v>
      </c>
      <c r="G322" s="26">
        <v>0</v>
      </c>
      <c r="H322" s="30">
        <v>17</v>
      </c>
    </row>
    <row r="323">
      <c r="A323" s="23" t="str">
        <v>매매</v>
      </c>
      <c r="B323" s="23" t="str">
        <v>2025-11-19</v>
      </c>
      <c r="C323" s="23" t="str">
        <v>2025-11</v>
      </c>
      <c r="D323" s="28">
        <v>84.88</v>
      </c>
      <c r="E323" s="26">
        <v>975000000</v>
      </c>
      <c r="F323" s="26">
        <v>0</v>
      </c>
      <c r="G323" s="26">
        <v>0</v>
      </c>
      <c r="H323" s="30">
        <v>22</v>
      </c>
    </row>
    <row r="324">
      <c r="A324" s="23" t="str">
        <v>전세</v>
      </c>
      <c r="B324" s="23" t="str">
        <v>2025-11-18</v>
      </c>
      <c r="C324" s="23" t="str">
        <v>2025-11</v>
      </c>
      <c r="D324" s="28">
        <v>84.88</v>
      </c>
      <c r="E324" s="26">
        <v>514000000</v>
      </c>
      <c r="F324" s="26">
        <v>514000000</v>
      </c>
      <c r="G324" s="26">
        <v>0</v>
      </c>
      <c r="H324" s="30">
        <v>17</v>
      </c>
    </row>
    <row r="325">
      <c r="A325" s="23" t="str">
        <v>월세</v>
      </c>
      <c r="B325" s="23" t="str">
        <v>2025-11-17</v>
      </c>
      <c r="C325" s="23" t="str">
        <v>2025-11</v>
      </c>
      <c r="D325" s="28">
        <v>84.93</v>
      </c>
      <c r="F325" s="26">
        <v>300000000</v>
      </c>
      <c r="G325" s="26">
        <v>1500000</v>
      </c>
      <c r="H325" s="30">
        <v>20</v>
      </c>
    </row>
    <row r="326">
      <c r="A326" s="23" t="str">
        <v>매매</v>
      </c>
      <c r="B326" s="23" t="str">
        <v>2025-11-17</v>
      </c>
      <c r="C326" s="23" t="str">
        <v>2025-11</v>
      </c>
      <c r="D326" s="28">
        <v>84.88</v>
      </c>
      <c r="E326" s="26">
        <v>980000000</v>
      </c>
      <c r="F326" s="26">
        <v>0</v>
      </c>
      <c r="G326" s="26">
        <v>0</v>
      </c>
      <c r="H326" s="30">
        <v>24</v>
      </c>
    </row>
    <row r="327">
      <c r="A327" s="23" t="str">
        <v>월세</v>
      </c>
      <c r="B327" s="23" t="str">
        <v>2025-11-13</v>
      </c>
      <c r="C327" s="23" t="str">
        <v>2025-11</v>
      </c>
      <c r="D327" s="28">
        <v>84.93</v>
      </c>
      <c r="F327" s="26">
        <v>250000000</v>
      </c>
      <c r="G327" s="26">
        <v>1500000</v>
      </c>
      <c r="H327" s="30">
        <v>22</v>
      </c>
    </row>
    <row r="328">
      <c r="A328" s="23" t="str">
        <v>매매</v>
      </c>
      <c r="B328" s="23" t="str">
        <v>2025-11-13</v>
      </c>
      <c r="C328" s="23" t="str">
        <v>2025-11</v>
      </c>
      <c r="D328" s="28">
        <v>84.88</v>
      </c>
      <c r="E328" s="26">
        <v>920000000</v>
      </c>
      <c r="F328" s="26">
        <v>0</v>
      </c>
      <c r="G328" s="26">
        <v>0</v>
      </c>
      <c r="H328" s="30">
        <v>6</v>
      </c>
    </row>
    <row r="329">
      <c r="A329" s="23" t="str">
        <v>매매</v>
      </c>
      <c r="B329" s="23" t="str">
        <v>2025-11-13</v>
      </c>
      <c r="C329" s="23" t="str">
        <v>2025-11</v>
      </c>
      <c r="D329" s="28">
        <v>59.98</v>
      </c>
      <c r="E329" s="26">
        <v>808000000</v>
      </c>
      <c r="F329" s="26">
        <v>0</v>
      </c>
      <c r="G329" s="26">
        <v>0</v>
      </c>
      <c r="H329" s="30">
        <v>11</v>
      </c>
    </row>
    <row r="330">
      <c r="A330" s="23" t="str">
        <v>전세</v>
      </c>
      <c r="B330" s="23" t="str">
        <v>2025-11-12</v>
      </c>
      <c r="C330" s="23" t="str">
        <v>2025-11</v>
      </c>
      <c r="D330" s="28">
        <v>84.93</v>
      </c>
      <c r="E330" s="26">
        <v>600000000</v>
      </c>
      <c r="F330" s="26">
        <v>600000000</v>
      </c>
      <c r="G330" s="26">
        <v>0</v>
      </c>
      <c r="H330" s="30">
        <v>1</v>
      </c>
    </row>
    <row r="331">
      <c r="A331" s="23" t="str">
        <v>전세</v>
      </c>
      <c r="B331" s="23" t="str">
        <v>2025-11-12</v>
      </c>
      <c r="C331" s="23" t="str">
        <v>2025-11</v>
      </c>
      <c r="D331" s="28">
        <v>84.88</v>
      </c>
      <c r="E331" s="26">
        <v>525000000</v>
      </c>
      <c r="F331" s="26">
        <v>525000000</v>
      </c>
      <c r="G331" s="26">
        <v>0</v>
      </c>
      <c r="H331" s="30">
        <v>18</v>
      </c>
    </row>
    <row r="332">
      <c r="A332" s="23" t="str">
        <v>매매</v>
      </c>
      <c r="B332" s="23" t="str">
        <v>2025-11-12</v>
      </c>
      <c r="C332" s="23" t="str">
        <v>2025-11</v>
      </c>
      <c r="D332" s="28">
        <v>74.88</v>
      </c>
      <c r="E332" s="26">
        <v>875000000</v>
      </c>
      <c r="F332" s="26">
        <v>0</v>
      </c>
      <c r="G332" s="26">
        <v>0</v>
      </c>
      <c r="H332" s="30">
        <v>27</v>
      </c>
    </row>
    <row r="333">
      <c r="A333" s="23" t="str">
        <v>매매</v>
      </c>
      <c r="B333" s="23" t="str">
        <v>2025-11-12</v>
      </c>
      <c r="C333" s="23" t="str">
        <v>2025-11</v>
      </c>
      <c r="D333" s="28">
        <v>84.93</v>
      </c>
      <c r="E333" s="26">
        <v>859500000</v>
      </c>
      <c r="F333" s="26">
        <v>0</v>
      </c>
      <c r="G333" s="26">
        <v>0</v>
      </c>
      <c r="H333" s="30">
        <v>1</v>
      </c>
    </row>
    <row r="334">
      <c r="A334" s="23" t="str">
        <v>전세</v>
      </c>
      <c r="B334" s="23" t="str">
        <v>2025-11-11</v>
      </c>
      <c r="C334" s="23" t="str">
        <v>2025-11</v>
      </c>
      <c r="D334" s="28">
        <v>84.88</v>
      </c>
      <c r="E334" s="26">
        <v>418000000</v>
      </c>
      <c r="F334" s="26">
        <v>418000000</v>
      </c>
      <c r="G334" s="26">
        <v>0</v>
      </c>
      <c r="H334" s="30">
        <v>28</v>
      </c>
    </row>
    <row r="335">
      <c r="A335" s="23" t="str">
        <v>매매</v>
      </c>
      <c r="B335" s="23" t="str">
        <v>2025-11-11</v>
      </c>
      <c r="C335" s="23" t="str">
        <v>2025-11</v>
      </c>
      <c r="D335" s="28">
        <v>84.88</v>
      </c>
      <c r="E335" s="26">
        <v>957000000</v>
      </c>
      <c r="F335" s="26">
        <v>0</v>
      </c>
      <c r="G335" s="26">
        <v>0</v>
      </c>
      <c r="H335" s="30">
        <v>18</v>
      </c>
    </row>
    <row r="336">
      <c r="A336" s="23" t="str">
        <v>매매</v>
      </c>
      <c r="B336" s="23" t="str">
        <v>2025-11-11</v>
      </c>
      <c r="C336" s="23" t="str">
        <v>2025-11</v>
      </c>
      <c r="D336" s="28">
        <v>84.88</v>
      </c>
      <c r="E336" s="26">
        <v>950000000</v>
      </c>
      <c r="F336" s="26">
        <v>0</v>
      </c>
      <c r="G336" s="26">
        <v>0</v>
      </c>
      <c r="H336" s="30">
        <v>19</v>
      </c>
    </row>
    <row r="337">
      <c r="A337" s="23" t="str">
        <v>전세</v>
      </c>
      <c r="B337" s="23" t="str">
        <v>2025-11-10</v>
      </c>
      <c r="C337" s="23" t="str">
        <v>2025-11</v>
      </c>
      <c r="D337" s="28">
        <v>59.98</v>
      </c>
      <c r="E337" s="26">
        <v>441000000</v>
      </c>
      <c r="F337" s="26">
        <v>441000000</v>
      </c>
      <c r="G337" s="26">
        <v>0</v>
      </c>
      <c r="H337" s="30">
        <v>22</v>
      </c>
    </row>
    <row r="338">
      <c r="A338" s="23" t="str">
        <v>매매</v>
      </c>
      <c r="B338" s="23" t="str">
        <v>2025-11-10</v>
      </c>
      <c r="C338" s="23" t="str">
        <v>2025-11</v>
      </c>
      <c r="D338" s="28">
        <v>84.88</v>
      </c>
      <c r="E338" s="26">
        <v>925000000</v>
      </c>
      <c r="F338" s="26">
        <v>0</v>
      </c>
      <c r="G338" s="26">
        <v>0</v>
      </c>
      <c r="H338" s="30">
        <v>11</v>
      </c>
    </row>
    <row r="339">
      <c r="A339" s="23" t="str">
        <v>매매</v>
      </c>
      <c r="B339" s="23" t="str">
        <v>2025-11-10</v>
      </c>
      <c r="C339" s="23" t="str">
        <v>2025-11</v>
      </c>
      <c r="D339" s="28">
        <v>84.93</v>
      </c>
      <c r="E339" s="26">
        <v>880000000</v>
      </c>
      <c r="F339" s="26">
        <v>0</v>
      </c>
      <c r="G339" s="26">
        <v>0</v>
      </c>
      <c r="H339" s="30">
        <v>12</v>
      </c>
    </row>
    <row r="340">
      <c r="A340" s="23" t="str">
        <v>매매</v>
      </c>
      <c r="B340" s="23" t="str">
        <v>2025-11-10</v>
      </c>
      <c r="C340" s="23" t="str">
        <v>2025-11</v>
      </c>
      <c r="D340" s="28">
        <v>84.93</v>
      </c>
      <c r="E340" s="26">
        <v>878000000</v>
      </c>
      <c r="F340" s="26">
        <v>0</v>
      </c>
      <c r="G340" s="26">
        <v>0</v>
      </c>
      <c r="H340" s="30">
        <v>25</v>
      </c>
    </row>
    <row r="341">
      <c r="A341" s="23" t="str">
        <v>매매</v>
      </c>
      <c r="B341" s="23" t="str">
        <v>2025-11-10</v>
      </c>
      <c r="C341" s="23" t="str">
        <v>2025-11</v>
      </c>
      <c r="D341" s="28">
        <v>74.88</v>
      </c>
      <c r="E341" s="26">
        <v>860000000</v>
      </c>
      <c r="F341" s="26">
        <v>0</v>
      </c>
      <c r="G341" s="26">
        <v>0</v>
      </c>
      <c r="H341" s="30">
        <v>23</v>
      </c>
    </row>
    <row r="342">
      <c r="A342" s="23" t="str">
        <v>매매</v>
      </c>
      <c r="B342" s="23" t="str">
        <v>2025-11-10</v>
      </c>
      <c r="C342" s="23" t="str">
        <v>2025-11</v>
      </c>
      <c r="D342" s="28">
        <v>59.98</v>
      </c>
      <c r="E342" s="26">
        <v>810000000</v>
      </c>
      <c r="F342" s="26">
        <v>0</v>
      </c>
      <c r="G342" s="26">
        <v>0</v>
      </c>
      <c r="H342" s="30">
        <v>12</v>
      </c>
    </row>
    <row r="343">
      <c r="A343" s="23" t="str">
        <v>매매</v>
      </c>
      <c r="B343" s="23" t="str">
        <v>2025-11-10</v>
      </c>
      <c r="C343" s="23" t="str">
        <v>2025-11</v>
      </c>
      <c r="D343" s="28">
        <v>59.98</v>
      </c>
      <c r="E343" s="26">
        <v>800000000</v>
      </c>
      <c r="F343" s="26">
        <v>0</v>
      </c>
      <c r="G343" s="26">
        <v>0</v>
      </c>
      <c r="H343" s="30">
        <v>9</v>
      </c>
    </row>
    <row r="344">
      <c r="A344" s="23" t="str">
        <v>매매</v>
      </c>
      <c r="B344" s="23" t="str">
        <v>2025-11-08</v>
      </c>
      <c r="C344" s="23" t="str">
        <v>2025-11</v>
      </c>
      <c r="D344" s="28">
        <v>84.88</v>
      </c>
      <c r="E344" s="26">
        <v>885000000</v>
      </c>
      <c r="F344" s="26">
        <v>0</v>
      </c>
      <c r="G344" s="26">
        <v>0</v>
      </c>
      <c r="H344" s="30">
        <v>6</v>
      </c>
    </row>
    <row r="345">
      <c r="A345" s="23" t="str">
        <v>전세</v>
      </c>
      <c r="B345" s="23" t="str">
        <v>2025-11-07</v>
      </c>
      <c r="C345" s="23" t="str">
        <v>2025-11</v>
      </c>
      <c r="D345" s="28">
        <v>84.88</v>
      </c>
      <c r="E345" s="26">
        <v>640000000</v>
      </c>
      <c r="F345" s="26">
        <v>640000000</v>
      </c>
      <c r="G345" s="26">
        <v>0</v>
      </c>
      <c r="H345" s="30">
        <v>14</v>
      </c>
    </row>
    <row r="346">
      <c r="A346" s="23" t="str">
        <v>전세</v>
      </c>
      <c r="B346" s="23" t="str">
        <v>2025-11-07</v>
      </c>
      <c r="C346" s="23" t="str">
        <v>2025-11</v>
      </c>
      <c r="D346" s="28">
        <v>59.98</v>
      </c>
      <c r="E346" s="26">
        <v>520000000</v>
      </c>
      <c r="F346" s="26">
        <v>520000000</v>
      </c>
      <c r="G346" s="26">
        <v>0</v>
      </c>
      <c r="H346" s="30">
        <v>15</v>
      </c>
    </row>
    <row r="347">
      <c r="A347" s="23" t="str">
        <v>전세</v>
      </c>
      <c r="B347" s="23" t="str">
        <v>2025-11-07</v>
      </c>
      <c r="C347" s="23" t="str">
        <v>2025-11</v>
      </c>
      <c r="D347" s="28">
        <v>59.98</v>
      </c>
      <c r="E347" s="26">
        <v>500000000</v>
      </c>
      <c r="F347" s="26">
        <v>500000000</v>
      </c>
      <c r="G347" s="26">
        <v>0</v>
      </c>
      <c r="H347" s="30">
        <v>13</v>
      </c>
    </row>
    <row r="348">
      <c r="A348" s="23" t="str">
        <v>전세</v>
      </c>
      <c r="B348" s="23" t="str">
        <v>2025-11-05</v>
      </c>
      <c r="C348" s="23" t="str">
        <v>2025-11</v>
      </c>
      <c r="D348" s="28">
        <v>84.93</v>
      </c>
      <c r="E348" s="26">
        <v>610000000</v>
      </c>
      <c r="F348" s="26">
        <v>610000000</v>
      </c>
      <c r="G348" s="26">
        <v>0</v>
      </c>
      <c r="H348" s="30">
        <v>19</v>
      </c>
    </row>
    <row r="349">
      <c r="A349" s="23" t="str">
        <v>매매</v>
      </c>
      <c r="B349" s="23" t="str">
        <v>2025-11-05</v>
      </c>
      <c r="C349" s="23" t="str">
        <v>2025-11</v>
      </c>
      <c r="D349" s="28">
        <v>59.98</v>
      </c>
      <c r="E349" s="26">
        <v>800000000</v>
      </c>
      <c r="F349" s="26">
        <v>0</v>
      </c>
      <c r="G349" s="26">
        <v>0</v>
      </c>
      <c r="H349" s="30">
        <v>6</v>
      </c>
    </row>
    <row r="350">
      <c r="A350" s="23" t="str">
        <v>매매</v>
      </c>
      <c r="B350" s="23" t="str">
        <v>2025-11-02</v>
      </c>
      <c r="C350" s="23" t="str">
        <v>2025-11</v>
      </c>
      <c r="D350" s="28">
        <v>59.98</v>
      </c>
      <c r="E350" s="26">
        <v>820000000</v>
      </c>
      <c r="F350" s="26">
        <v>0</v>
      </c>
      <c r="G350" s="26">
        <v>0</v>
      </c>
      <c r="H350" s="30">
        <v>16</v>
      </c>
    </row>
    <row r="351">
      <c r="A351" s="23" t="str">
        <v>전세</v>
      </c>
      <c r="B351" s="23" t="str">
        <v>2025-11-01</v>
      </c>
      <c r="C351" s="23" t="str">
        <v>2025-11</v>
      </c>
      <c r="D351" s="28">
        <v>84.88</v>
      </c>
      <c r="E351" s="26">
        <v>580000000</v>
      </c>
      <c r="F351" s="26">
        <v>580000000</v>
      </c>
      <c r="G351" s="26">
        <v>0</v>
      </c>
      <c r="H351" s="30">
        <v>17</v>
      </c>
    </row>
    <row r="352">
      <c r="A352" s="23" t="str">
        <v>전세</v>
      </c>
      <c r="B352" s="23" t="str">
        <v>2025-11-01</v>
      </c>
      <c r="C352" s="23" t="str">
        <v>2025-11</v>
      </c>
      <c r="D352" s="28">
        <v>59.98</v>
      </c>
      <c r="E352" s="26">
        <v>420000000</v>
      </c>
      <c r="F352" s="26">
        <v>420000000</v>
      </c>
      <c r="G352" s="26">
        <v>0</v>
      </c>
      <c r="H352" s="30">
        <v>20</v>
      </c>
    </row>
    <row r="353">
      <c r="A353" s="23" t="str">
        <v>매매</v>
      </c>
      <c r="B353" s="23" t="str">
        <v>2025-11-01</v>
      </c>
      <c r="C353" s="23" t="str">
        <v>2025-11</v>
      </c>
      <c r="D353" s="28">
        <v>84.93</v>
      </c>
      <c r="E353" s="26">
        <v>900000000</v>
      </c>
      <c r="F353" s="26">
        <v>0</v>
      </c>
      <c r="G353" s="26">
        <v>0</v>
      </c>
      <c r="H353" s="30">
        <v>17</v>
      </c>
    </row>
    <row r="354">
      <c r="A354" s="23" t="str">
        <v>매매</v>
      </c>
      <c r="B354" s="23" t="str">
        <v>2025-11-01</v>
      </c>
      <c r="C354" s="23" t="str">
        <v>2025-11</v>
      </c>
      <c r="D354" s="28">
        <v>74.88</v>
      </c>
      <c r="E354" s="26">
        <v>870000000</v>
      </c>
      <c r="F354" s="26">
        <v>0</v>
      </c>
      <c r="G354" s="26">
        <v>0</v>
      </c>
      <c r="H354" s="30">
        <v>9</v>
      </c>
    </row>
    <row r="355">
      <c r="A355" s="23" t="str">
        <v>전세</v>
      </c>
      <c r="B355" s="23" t="str">
        <v>2025-10-30</v>
      </c>
      <c r="C355" s="23" t="str">
        <v>2025-10</v>
      </c>
      <c r="D355" s="28">
        <v>74.88</v>
      </c>
      <c r="E355" s="26">
        <v>472000000</v>
      </c>
      <c r="F355" s="26">
        <v>472000000</v>
      </c>
      <c r="G355" s="26">
        <v>0</v>
      </c>
      <c r="H355" s="30">
        <v>24</v>
      </c>
    </row>
    <row r="356">
      <c r="A356" s="23" t="str">
        <v>매매</v>
      </c>
      <c r="B356" s="23" t="str">
        <v>2025-10-30</v>
      </c>
      <c r="C356" s="23" t="str">
        <v>2025-10</v>
      </c>
      <c r="D356" s="28">
        <v>84.88</v>
      </c>
      <c r="E356" s="26">
        <v>965000000</v>
      </c>
      <c r="F356" s="26">
        <v>0</v>
      </c>
      <c r="G356" s="26">
        <v>0</v>
      </c>
      <c r="H356" s="30">
        <v>25</v>
      </c>
    </row>
    <row r="357">
      <c r="A357" s="23" t="str">
        <v>매매</v>
      </c>
      <c r="B357" s="23" t="str">
        <v>2025-10-30</v>
      </c>
      <c r="C357" s="23" t="str">
        <v>2025-10</v>
      </c>
      <c r="D357" s="28">
        <v>74.88</v>
      </c>
      <c r="E357" s="26">
        <v>845000000</v>
      </c>
      <c r="F357" s="26">
        <v>0</v>
      </c>
      <c r="G357" s="26">
        <v>0</v>
      </c>
      <c r="H357" s="30">
        <v>23</v>
      </c>
    </row>
    <row r="358">
      <c r="A358" s="23" t="str">
        <v>전세</v>
      </c>
      <c r="B358" s="23" t="str">
        <v>2025-10-29</v>
      </c>
      <c r="C358" s="23" t="str">
        <v>2025-10</v>
      </c>
      <c r="D358" s="28">
        <v>59.98</v>
      </c>
      <c r="E358" s="26">
        <v>388500000</v>
      </c>
      <c r="F358" s="26">
        <v>388500000</v>
      </c>
      <c r="G358" s="26">
        <v>0</v>
      </c>
      <c r="H358" s="30">
        <v>16</v>
      </c>
    </row>
    <row r="359">
      <c r="A359" s="23" t="str">
        <v>매매</v>
      </c>
      <c r="B359" s="23" t="str">
        <v>2025-10-29</v>
      </c>
      <c r="C359" s="23" t="str">
        <v>2025-10</v>
      </c>
      <c r="D359" s="28">
        <v>74.88</v>
      </c>
      <c r="E359" s="26">
        <v>840000000</v>
      </c>
      <c r="F359" s="26">
        <v>0</v>
      </c>
      <c r="G359" s="26">
        <v>0</v>
      </c>
      <c r="H359" s="30">
        <v>28</v>
      </c>
    </row>
    <row r="360">
      <c r="A360" s="23" t="str">
        <v>매매</v>
      </c>
      <c r="B360" s="23" t="str">
        <v>2025-10-29</v>
      </c>
      <c r="C360" s="23" t="str">
        <v>2025-10</v>
      </c>
      <c r="D360" s="28">
        <v>59.98</v>
      </c>
      <c r="E360" s="26">
        <v>800000000</v>
      </c>
      <c r="F360" s="26">
        <v>0</v>
      </c>
      <c r="G360" s="26">
        <v>0</v>
      </c>
      <c r="H360" s="30">
        <v>3</v>
      </c>
    </row>
    <row r="361">
      <c r="A361" s="23" t="str">
        <v>매매</v>
      </c>
      <c r="B361" s="23" t="str">
        <v>2025-10-28</v>
      </c>
      <c r="C361" s="23" t="str">
        <v>2025-10</v>
      </c>
      <c r="D361" s="28">
        <v>84.88</v>
      </c>
      <c r="E361" s="26">
        <v>945000000</v>
      </c>
      <c r="F361" s="26">
        <v>0</v>
      </c>
      <c r="G361" s="26">
        <v>0</v>
      </c>
      <c r="H361" s="30">
        <v>18</v>
      </c>
    </row>
    <row r="362">
      <c r="A362" s="23" t="str">
        <v>전세</v>
      </c>
      <c r="B362" s="23" t="str">
        <v>2025-10-27</v>
      </c>
      <c r="C362" s="23" t="str">
        <v>2025-10</v>
      </c>
      <c r="D362" s="28">
        <v>59.98</v>
      </c>
      <c r="E362" s="26">
        <v>530000000</v>
      </c>
      <c r="F362" s="26">
        <v>530000000</v>
      </c>
      <c r="G362" s="26">
        <v>0</v>
      </c>
      <c r="H362" s="30">
        <v>21</v>
      </c>
    </row>
    <row r="363">
      <c r="A363" s="23" t="str">
        <v>매매</v>
      </c>
      <c r="B363" s="23" t="str">
        <v>2025-10-27</v>
      </c>
      <c r="C363" s="23" t="str">
        <v>2025-10</v>
      </c>
      <c r="D363" s="28">
        <v>74.88</v>
      </c>
      <c r="E363" s="26">
        <v>857000000</v>
      </c>
      <c r="F363" s="26">
        <v>0</v>
      </c>
      <c r="G363" s="26">
        <v>0</v>
      </c>
      <c r="H363" s="30">
        <v>18</v>
      </c>
    </row>
    <row r="364">
      <c r="A364" s="23" t="str">
        <v>전세</v>
      </c>
      <c r="B364" s="23" t="str">
        <v>2025-10-25</v>
      </c>
      <c r="C364" s="23" t="str">
        <v>2025-10</v>
      </c>
      <c r="D364" s="28">
        <v>84.88</v>
      </c>
      <c r="E364" s="26">
        <v>570000000</v>
      </c>
      <c r="F364" s="26">
        <v>570000000</v>
      </c>
      <c r="G364" s="26">
        <v>0</v>
      </c>
      <c r="H364" s="30">
        <v>5</v>
      </c>
    </row>
    <row r="365">
      <c r="A365" s="23" t="str">
        <v>전세</v>
      </c>
      <c r="B365" s="23" t="str">
        <v>2025-10-25</v>
      </c>
      <c r="C365" s="23" t="str">
        <v>2025-10</v>
      </c>
      <c r="D365" s="28">
        <v>74.88</v>
      </c>
      <c r="E365" s="26">
        <v>560000000</v>
      </c>
      <c r="F365" s="26">
        <v>560000000</v>
      </c>
      <c r="G365" s="26">
        <v>0</v>
      </c>
      <c r="H365" s="30">
        <v>9</v>
      </c>
    </row>
    <row r="366">
      <c r="A366" s="23" t="str">
        <v>매매</v>
      </c>
      <c r="B366" s="23" t="str">
        <v>2025-10-25</v>
      </c>
      <c r="C366" s="23" t="str">
        <v>2025-10</v>
      </c>
      <c r="D366" s="28">
        <v>84.93</v>
      </c>
      <c r="E366" s="26">
        <v>870000000</v>
      </c>
      <c r="F366" s="26">
        <v>0</v>
      </c>
      <c r="G366" s="26">
        <v>0</v>
      </c>
      <c r="H366" s="30">
        <v>27</v>
      </c>
    </row>
    <row r="367">
      <c r="A367" s="23" t="str">
        <v>매매</v>
      </c>
      <c r="B367" s="23" t="str">
        <v>2025-10-24</v>
      </c>
      <c r="C367" s="23" t="str">
        <v>2025-10</v>
      </c>
      <c r="D367" s="28">
        <v>84.88</v>
      </c>
      <c r="E367" s="26">
        <v>915000000</v>
      </c>
      <c r="F367" s="26">
        <v>0</v>
      </c>
      <c r="G367" s="26">
        <v>0</v>
      </c>
      <c r="H367" s="30">
        <v>14</v>
      </c>
    </row>
    <row r="368">
      <c r="A368" s="23" t="str">
        <v>매매</v>
      </c>
      <c r="B368" s="23" t="str">
        <v>2025-10-24</v>
      </c>
      <c r="C368" s="23" t="str">
        <v>2025-10</v>
      </c>
      <c r="D368" s="28">
        <v>84.93</v>
      </c>
      <c r="E368" s="26">
        <v>898000000</v>
      </c>
      <c r="F368" s="26">
        <v>0</v>
      </c>
      <c r="G368" s="26">
        <v>0</v>
      </c>
      <c r="H368" s="30">
        <v>9</v>
      </c>
    </row>
    <row r="369">
      <c r="A369" s="23" t="str">
        <v>매매</v>
      </c>
      <c r="B369" s="23" t="str">
        <v>2025-10-23</v>
      </c>
      <c r="C369" s="23" t="str">
        <v>2025-10</v>
      </c>
      <c r="D369" s="28">
        <v>59.98</v>
      </c>
      <c r="E369" s="26">
        <v>800000000</v>
      </c>
      <c r="F369" s="26">
        <v>0</v>
      </c>
      <c r="G369" s="26">
        <v>0</v>
      </c>
      <c r="H369" s="30">
        <v>23</v>
      </c>
    </row>
    <row r="370">
      <c r="A370" s="23" t="str">
        <v>매매</v>
      </c>
      <c r="B370" s="23" t="str">
        <v>2025-10-22</v>
      </c>
      <c r="C370" s="23" t="str">
        <v>2025-10</v>
      </c>
      <c r="D370" s="28">
        <v>59.98</v>
      </c>
      <c r="E370" s="26">
        <v>770000000</v>
      </c>
      <c r="F370" s="26">
        <v>0</v>
      </c>
      <c r="G370" s="26">
        <v>0</v>
      </c>
      <c r="H370" s="30">
        <v>17</v>
      </c>
    </row>
    <row r="371">
      <c r="A371" s="23" t="str">
        <v>매매</v>
      </c>
      <c r="B371" s="23" t="str">
        <v>2025-10-21</v>
      </c>
      <c r="C371" s="23" t="str">
        <v>2025-10</v>
      </c>
      <c r="D371" s="28">
        <v>84.88</v>
      </c>
      <c r="E371" s="26">
        <v>945000000</v>
      </c>
      <c r="F371" s="26">
        <v>0</v>
      </c>
      <c r="G371" s="26">
        <v>0</v>
      </c>
      <c r="H371" s="30">
        <v>22</v>
      </c>
    </row>
    <row r="372">
      <c r="A372" s="23" t="str">
        <v>매매</v>
      </c>
      <c r="B372" s="23" t="str">
        <v>2025-10-21</v>
      </c>
      <c r="C372" s="23" t="str">
        <v>2025-10</v>
      </c>
      <c r="D372" s="28">
        <v>59.98</v>
      </c>
      <c r="E372" s="26">
        <v>785000000</v>
      </c>
      <c r="F372" s="26">
        <v>0</v>
      </c>
      <c r="G372" s="26">
        <v>0</v>
      </c>
      <c r="H372" s="30">
        <v>11</v>
      </c>
    </row>
    <row r="373">
      <c r="A373" s="23" t="str">
        <v>전세</v>
      </c>
      <c r="B373" s="23" t="str">
        <v>2025-10-20</v>
      </c>
      <c r="C373" s="23" t="str">
        <v>2025-10</v>
      </c>
      <c r="D373" s="28">
        <v>84.93</v>
      </c>
      <c r="E373" s="26">
        <v>490000000</v>
      </c>
      <c r="F373" s="26">
        <v>490000000</v>
      </c>
      <c r="G373" s="26">
        <v>0</v>
      </c>
      <c r="H373" s="30">
        <v>27</v>
      </c>
    </row>
    <row r="374">
      <c r="A374" s="23" t="str">
        <v>매매</v>
      </c>
      <c r="B374" s="23" t="str">
        <v>2025-10-20</v>
      </c>
      <c r="C374" s="23" t="str">
        <v>2025-10</v>
      </c>
      <c r="D374" s="28">
        <v>74.88</v>
      </c>
      <c r="E374" s="26">
        <v>845000000</v>
      </c>
      <c r="F374" s="26">
        <v>0</v>
      </c>
      <c r="G374" s="26">
        <v>0</v>
      </c>
      <c r="H374" s="30">
        <v>15</v>
      </c>
    </row>
    <row r="375">
      <c r="A375" s="23" t="str">
        <v>매매</v>
      </c>
      <c r="B375" s="23" t="str">
        <v>2025-10-19</v>
      </c>
      <c r="C375" s="23" t="str">
        <v>2025-10</v>
      </c>
      <c r="D375" s="28">
        <v>84.93</v>
      </c>
      <c r="E375" s="26">
        <v>875000000</v>
      </c>
      <c r="F375" s="26">
        <v>0</v>
      </c>
      <c r="G375" s="26">
        <v>0</v>
      </c>
      <c r="H375" s="30">
        <v>16</v>
      </c>
    </row>
    <row r="376">
      <c r="A376" s="23" t="str">
        <v>매매</v>
      </c>
      <c r="B376" s="23" t="str">
        <v>2025-10-19</v>
      </c>
      <c r="C376" s="23" t="str">
        <v>2025-10</v>
      </c>
      <c r="D376" s="28">
        <v>74.88</v>
      </c>
      <c r="E376" s="26">
        <v>830000000</v>
      </c>
      <c r="F376" s="26">
        <v>0</v>
      </c>
      <c r="G376" s="26">
        <v>0</v>
      </c>
      <c r="H376" s="30">
        <v>10</v>
      </c>
    </row>
    <row r="377">
      <c r="A377" s="23" t="str">
        <v>전세</v>
      </c>
      <c r="B377" s="23" t="str">
        <v>2025-10-18</v>
      </c>
      <c r="C377" s="23" t="str">
        <v>2025-10</v>
      </c>
      <c r="D377" s="28">
        <v>84.88</v>
      </c>
      <c r="E377" s="26">
        <v>550000000</v>
      </c>
      <c r="F377" s="26">
        <v>550000000</v>
      </c>
      <c r="G377" s="26">
        <v>0</v>
      </c>
      <c r="H377" s="30">
        <v>2</v>
      </c>
    </row>
    <row r="378">
      <c r="A378" s="23" t="str">
        <v>전세</v>
      </c>
      <c r="B378" s="23" t="str">
        <v>2025-10-18</v>
      </c>
      <c r="C378" s="23" t="str">
        <v>2025-10</v>
      </c>
      <c r="D378" s="28">
        <v>74.88</v>
      </c>
      <c r="E378" s="26">
        <v>540000000</v>
      </c>
      <c r="F378" s="26">
        <v>540000000</v>
      </c>
      <c r="G378" s="26">
        <v>0</v>
      </c>
      <c r="H378" s="30">
        <v>25</v>
      </c>
    </row>
    <row r="379">
      <c r="A379" s="23" t="str">
        <v>매매</v>
      </c>
      <c r="B379" s="23" t="str">
        <v>2025-10-18</v>
      </c>
      <c r="C379" s="23" t="str">
        <v>2025-10</v>
      </c>
      <c r="D379" s="28">
        <v>84.88</v>
      </c>
      <c r="E379" s="26">
        <v>950000000</v>
      </c>
      <c r="F379" s="26">
        <v>0</v>
      </c>
      <c r="G379" s="26">
        <v>0</v>
      </c>
      <c r="H379" s="30">
        <v>28</v>
      </c>
    </row>
    <row r="380">
      <c r="A380" s="23" t="str">
        <v>매매</v>
      </c>
      <c r="B380" s="23" t="str">
        <v>2025-10-18</v>
      </c>
      <c r="C380" s="23" t="str">
        <v>2025-10</v>
      </c>
      <c r="D380" s="28">
        <v>84.93</v>
      </c>
      <c r="E380" s="26">
        <v>875000000</v>
      </c>
      <c r="F380" s="26">
        <v>0</v>
      </c>
      <c r="G380" s="26">
        <v>0</v>
      </c>
      <c r="H380" s="30">
        <v>20</v>
      </c>
    </row>
    <row r="381">
      <c r="A381" s="23" t="str">
        <v>매매</v>
      </c>
      <c r="B381" s="23" t="str">
        <v>2025-10-18</v>
      </c>
      <c r="C381" s="23" t="str">
        <v>2025-10</v>
      </c>
      <c r="D381" s="28">
        <v>74.88</v>
      </c>
      <c r="E381" s="26">
        <v>837000000</v>
      </c>
      <c r="F381" s="26">
        <v>0</v>
      </c>
      <c r="G381" s="26">
        <v>0</v>
      </c>
      <c r="H381" s="30">
        <v>4</v>
      </c>
    </row>
    <row r="382">
      <c r="A382" s="23" t="str">
        <v>매매</v>
      </c>
      <c r="B382" s="23" t="str">
        <v>2025-10-18</v>
      </c>
      <c r="C382" s="23" t="str">
        <v>2025-10</v>
      </c>
      <c r="D382" s="28">
        <v>74.88</v>
      </c>
      <c r="E382" s="26">
        <v>830000000</v>
      </c>
      <c r="F382" s="26">
        <v>0</v>
      </c>
      <c r="G382" s="26">
        <v>0</v>
      </c>
      <c r="H382" s="30">
        <v>10</v>
      </c>
    </row>
    <row r="383">
      <c r="A383" s="23" t="str">
        <v>전세</v>
      </c>
      <c r="B383" s="23" t="str">
        <v>2025-10-17</v>
      </c>
      <c r="C383" s="23" t="str">
        <v>2025-10</v>
      </c>
      <c r="D383" s="28">
        <v>59.98</v>
      </c>
      <c r="E383" s="26">
        <v>310000000</v>
      </c>
      <c r="F383" s="26">
        <v>310000000</v>
      </c>
      <c r="G383" s="26">
        <v>0</v>
      </c>
      <c r="H383" s="30">
        <v>20</v>
      </c>
    </row>
    <row r="384">
      <c r="A384" s="23" t="str">
        <v>월세</v>
      </c>
      <c r="B384" s="23" t="str">
        <v>2025-10-16</v>
      </c>
      <c r="C384" s="23" t="str">
        <v>2025-10</v>
      </c>
      <c r="D384" s="28">
        <v>84.88</v>
      </c>
      <c r="F384" s="26">
        <v>100000000</v>
      </c>
      <c r="G384" s="26">
        <v>2200000</v>
      </c>
      <c r="H384" s="30">
        <v>25</v>
      </c>
    </row>
    <row r="385">
      <c r="A385" s="23" t="str">
        <v>매매</v>
      </c>
      <c r="B385" s="23" t="str">
        <v>2025-10-15</v>
      </c>
      <c r="C385" s="23" t="str">
        <v>2025-10</v>
      </c>
      <c r="D385" s="28">
        <v>74.88</v>
      </c>
      <c r="E385" s="26">
        <v>847000000</v>
      </c>
      <c r="F385" s="26">
        <v>0</v>
      </c>
      <c r="G385" s="26">
        <v>0</v>
      </c>
      <c r="H385" s="30">
        <v>14</v>
      </c>
    </row>
    <row r="386">
      <c r="A386" s="23" t="str">
        <v>전세</v>
      </c>
      <c r="B386" s="23" t="str">
        <v>2025-10-14</v>
      </c>
      <c r="C386" s="23" t="str">
        <v>2025-10</v>
      </c>
      <c r="D386" s="28">
        <v>84.88</v>
      </c>
      <c r="E386" s="26">
        <v>570000000</v>
      </c>
      <c r="F386" s="26">
        <v>570000000</v>
      </c>
      <c r="G386" s="26">
        <v>0</v>
      </c>
      <c r="H386" s="30">
        <v>1</v>
      </c>
    </row>
    <row r="387">
      <c r="A387" s="23" t="str">
        <v>전세</v>
      </c>
      <c r="B387" s="23" t="str">
        <v>2025-10-14</v>
      </c>
      <c r="C387" s="23" t="str">
        <v>2025-10</v>
      </c>
      <c r="D387" s="28">
        <v>74.88</v>
      </c>
      <c r="E387" s="26">
        <v>530000000</v>
      </c>
      <c r="F387" s="26">
        <v>530000000</v>
      </c>
      <c r="G387" s="26">
        <v>0</v>
      </c>
      <c r="H387" s="30">
        <v>3</v>
      </c>
    </row>
    <row r="388">
      <c r="A388" s="23" t="str">
        <v>전세</v>
      </c>
      <c r="B388" s="23" t="str">
        <v>2025-10-14</v>
      </c>
      <c r="C388" s="23" t="str">
        <v>2025-10</v>
      </c>
      <c r="D388" s="28">
        <v>59.98</v>
      </c>
      <c r="E388" s="26">
        <v>420000000</v>
      </c>
      <c r="F388" s="26">
        <v>420000000</v>
      </c>
      <c r="G388" s="26">
        <v>0</v>
      </c>
      <c r="H388" s="30">
        <v>10</v>
      </c>
    </row>
    <row r="389">
      <c r="A389" s="23" t="str">
        <v>전세</v>
      </c>
      <c r="B389" s="23" t="str">
        <v>2025-10-14</v>
      </c>
      <c r="C389" s="23" t="str">
        <v>2025-10</v>
      </c>
      <c r="D389" s="28">
        <v>59.98</v>
      </c>
      <c r="E389" s="26">
        <v>409000000</v>
      </c>
      <c r="F389" s="26">
        <v>409000000</v>
      </c>
      <c r="G389" s="26">
        <v>0</v>
      </c>
      <c r="H389" s="30">
        <v>29</v>
      </c>
    </row>
    <row r="390">
      <c r="A390" s="23" t="str">
        <v>매매</v>
      </c>
      <c r="B390" s="23" t="str">
        <v>2025-10-14</v>
      </c>
      <c r="C390" s="23" t="str">
        <v>2025-10</v>
      </c>
      <c r="D390" s="28">
        <v>74.88</v>
      </c>
      <c r="E390" s="26">
        <v>850000000</v>
      </c>
      <c r="F390" s="26">
        <v>0</v>
      </c>
      <c r="G390" s="26">
        <v>0</v>
      </c>
      <c r="H390" s="30">
        <v>19</v>
      </c>
    </row>
    <row r="391">
      <c r="A391" s="23" t="str">
        <v>전세</v>
      </c>
      <c r="B391" s="23" t="str">
        <v>2025-10-13</v>
      </c>
      <c r="C391" s="23" t="str">
        <v>2025-10</v>
      </c>
      <c r="D391" s="28">
        <v>59.98</v>
      </c>
      <c r="E391" s="26">
        <v>391400000</v>
      </c>
      <c r="F391" s="26">
        <v>391400000</v>
      </c>
      <c r="G391" s="26">
        <v>0</v>
      </c>
      <c r="H391" s="30">
        <v>11</v>
      </c>
    </row>
    <row r="392">
      <c r="A392" s="23" t="str">
        <v>전세</v>
      </c>
      <c r="B392" s="23" t="str">
        <v>2025-10-12</v>
      </c>
      <c r="C392" s="23" t="str">
        <v>2025-10</v>
      </c>
      <c r="D392" s="28">
        <v>59.98</v>
      </c>
      <c r="E392" s="26">
        <v>420000000</v>
      </c>
      <c r="F392" s="26">
        <v>420000000</v>
      </c>
      <c r="G392" s="26">
        <v>0</v>
      </c>
      <c r="H392" s="30">
        <v>22</v>
      </c>
    </row>
    <row r="393">
      <c r="A393" s="23" t="str">
        <v>전세</v>
      </c>
      <c r="B393" s="23" t="str">
        <v>2025-10-11</v>
      </c>
      <c r="C393" s="23" t="str">
        <v>2025-10</v>
      </c>
      <c r="D393" s="28">
        <v>74.88</v>
      </c>
      <c r="E393" s="26">
        <v>540000000</v>
      </c>
      <c r="F393" s="26">
        <v>540000000</v>
      </c>
      <c r="G393" s="26">
        <v>0</v>
      </c>
      <c r="H393" s="30">
        <v>5</v>
      </c>
    </row>
    <row r="394">
      <c r="A394" s="23" t="str">
        <v>월세</v>
      </c>
      <c r="B394" s="23" t="str">
        <v>2025-10-11</v>
      </c>
      <c r="C394" s="23" t="str">
        <v>2025-10</v>
      </c>
      <c r="D394" s="28">
        <v>84.88</v>
      </c>
      <c r="F394" s="26">
        <v>150000000</v>
      </c>
      <c r="G394" s="26">
        <v>1750000</v>
      </c>
      <c r="H394" s="30">
        <v>25</v>
      </c>
    </row>
    <row r="395">
      <c r="A395" s="23" t="str">
        <v>매매</v>
      </c>
      <c r="B395" s="23" t="str">
        <v>2025-10-03</v>
      </c>
      <c r="C395" s="23" t="str">
        <v>2025-10</v>
      </c>
      <c r="D395" s="28">
        <v>84.88</v>
      </c>
      <c r="E395" s="26">
        <v>880000000</v>
      </c>
      <c r="F395" s="26">
        <v>0</v>
      </c>
      <c r="G395" s="26">
        <v>0</v>
      </c>
      <c r="H395" s="30">
        <v>11</v>
      </c>
    </row>
    <row r="396">
      <c r="A396" s="23" t="str">
        <v>매매</v>
      </c>
      <c r="B396" s="23" t="str">
        <v>2025-10-03</v>
      </c>
      <c r="C396" s="23" t="str">
        <v>2025-10</v>
      </c>
      <c r="D396" s="28">
        <v>74.88</v>
      </c>
      <c r="E396" s="26">
        <v>825000000</v>
      </c>
      <c r="F396" s="26">
        <v>0</v>
      </c>
      <c r="G396" s="26">
        <v>0</v>
      </c>
      <c r="H396" s="30">
        <v>3</v>
      </c>
    </row>
    <row r="397">
      <c r="A397" s="23" t="str">
        <v>전세</v>
      </c>
      <c r="B397" s="23" t="str">
        <v>2025-09-29</v>
      </c>
      <c r="C397" s="23" t="str">
        <v>2025-09</v>
      </c>
      <c r="D397" s="28">
        <v>59.98</v>
      </c>
      <c r="E397" s="26">
        <v>420000000</v>
      </c>
      <c r="F397" s="26">
        <v>420000000</v>
      </c>
      <c r="G397" s="26">
        <v>0</v>
      </c>
      <c r="H397" s="30">
        <v>17</v>
      </c>
    </row>
    <row r="398">
      <c r="A398" s="23" t="str">
        <v>매매</v>
      </c>
      <c r="B398" s="23" t="str">
        <v>2025-09-28</v>
      </c>
      <c r="C398" s="23" t="str">
        <v>2025-09</v>
      </c>
      <c r="D398" s="28">
        <v>84.88</v>
      </c>
      <c r="E398" s="26">
        <v>910000000</v>
      </c>
      <c r="F398" s="26">
        <v>0</v>
      </c>
      <c r="G398" s="26">
        <v>0</v>
      </c>
      <c r="H398" s="30">
        <v>19</v>
      </c>
    </row>
    <row r="399">
      <c r="A399" s="23" t="str">
        <v>월세</v>
      </c>
      <c r="B399" s="23" t="str">
        <v>2025-09-27</v>
      </c>
      <c r="C399" s="23" t="str">
        <v>2025-09</v>
      </c>
      <c r="D399" s="28">
        <v>84.88</v>
      </c>
      <c r="F399" s="26">
        <v>250000000</v>
      </c>
      <c r="G399" s="26">
        <v>1300000</v>
      </c>
      <c r="H399" s="30">
        <v>18</v>
      </c>
    </row>
    <row r="400">
      <c r="A400" s="23" t="str">
        <v>매매</v>
      </c>
      <c r="B400" s="23" t="str">
        <v>2025-09-27</v>
      </c>
      <c r="C400" s="23" t="str">
        <v>2025-09</v>
      </c>
      <c r="D400" s="28">
        <v>59.98</v>
      </c>
      <c r="E400" s="26">
        <v>780000000</v>
      </c>
      <c r="F400" s="26">
        <v>0</v>
      </c>
      <c r="G400" s="26">
        <v>0</v>
      </c>
      <c r="H400" s="30">
        <v>7</v>
      </c>
    </row>
    <row r="401">
      <c r="A401" s="23" t="str">
        <v>전세</v>
      </c>
      <c r="B401" s="23" t="str">
        <v>2025-09-26</v>
      </c>
      <c r="C401" s="23" t="str">
        <v>2025-09</v>
      </c>
      <c r="D401" s="28">
        <v>74.88</v>
      </c>
      <c r="E401" s="26">
        <v>530000000</v>
      </c>
      <c r="F401" s="26">
        <v>530000000</v>
      </c>
      <c r="G401" s="26">
        <v>0</v>
      </c>
      <c r="H401" s="30">
        <v>15</v>
      </c>
    </row>
    <row r="402">
      <c r="A402" s="23" t="str">
        <v>전세</v>
      </c>
      <c r="B402" s="23" t="str">
        <v>2025-09-26</v>
      </c>
      <c r="C402" s="23" t="str">
        <v>2025-09</v>
      </c>
      <c r="D402" s="28">
        <v>84.93</v>
      </c>
      <c r="E402" s="26">
        <v>520000000</v>
      </c>
      <c r="F402" s="26">
        <v>520000000</v>
      </c>
      <c r="G402" s="26">
        <v>0</v>
      </c>
      <c r="H402" s="30">
        <v>2</v>
      </c>
    </row>
    <row r="403">
      <c r="A403" s="23" t="str">
        <v>매매</v>
      </c>
      <c r="B403" s="23" t="str">
        <v>2025-09-25</v>
      </c>
      <c r="C403" s="23" t="str">
        <v>2025-09</v>
      </c>
      <c r="D403" s="28">
        <v>74.88</v>
      </c>
      <c r="E403" s="26">
        <v>803000000</v>
      </c>
      <c r="F403" s="26">
        <v>0</v>
      </c>
      <c r="G403" s="26">
        <v>0</v>
      </c>
      <c r="H403" s="30">
        <v>24</v>
      </c>
    </row>
    <row r="404">
      <c r="A404" s="23" t="str">
        <v>매매</v>
      </c>
      <c r="B404" s="23" t="str">
        <v>2025-09-24</v>
      </c>
      <c r="C404" s="23" t="str">
        <v>2025-09</v>
      </c>
      <c r="D404" s="28">
        <v>74.88</v>
      </c>
      <c r="E404" s="26">
        <v>837000000</v>
      </c>
      <c r="F404" s="26">
        <v>0</v>
      </c>
      <c r="G404" s="26">
        <v>0</v>
      </c>
      <c r="H404" s="30">
        <v>17</v>
      </c>
    </row>
    <row r="405">
      <c r="A405" s="23" t="str">
        <v>월세</v>
      </c>
      <c r="B405" s="23" t="str">
        <v>2025-09-22</v>
      </c>
      <c r="C405" s="23" t="str">
        <v>2025-09</v>
      </c>
      <c r="D405" s="28">
        <v>59.98</v>
      </c>
      <c r="F405" s="26">
        <v>420000000</v>
      </c>
      <c r="G405" s="26">
        <v>100000</v>
      </c>
      <c r="H405" s="30">
        <v>8</v>
      </c>
    </row>
    <row r="406">
      <c r="A406" s="23" t="str">
        <v>매매</v>
      </c>
      <c r="B406" s="23" t="str">
        <v>2025-09-22</v>
      </c>
      <c r="C406" s="23" t="str">
        <v>2025-09</v>
      </c>
      <c r="D406" s="28">
        <v>84.93</v>
      </c>
      <c r="E406" s="26">
        <v>850000000</v>
      </c>
      <c r="F406" s="26">
        <v>0</v>
      </c>
      <c r="G406" s="26">
        <v>0</v>
      </c>
      <c r="H406" s="30">
        <v>6</v>
      </c>
    </row>
    <row r="407">
      <c r="A407" s="23" t="str">
        <v>전세</v>
      </c>
      <c r="B407" s="23" t="str">
        <v>2025-09-20</v>
      </c>
      <c r="C407" s="23" t="str">
        <v>2025-09</v>
      </c>
      <c r="D407" s="28">
        <v>84.88</v>
      </c>
      <c r="E407" s="26">
        <v>535000000</v>
      </c>
      <c r="F407" s="26">
        <v>535000000</v>
      </c>
      <c r="G407" s="26">
        <v>0</v>
      </c>
      <c r="H407" s="30">
        <v>11</v>
      </c>
    </row>
    <row r="408">
      <c r="A408" s="23" t="str">
        <v>전세</v>
      </c>
      <c r="B408" s="23" t="str">
        <v>2025-09-20</v>
      </c>
      <c r="C408" s="23" t="str">
        <v>2025-09</v>
      </c>
      <c r="D408" s="28">
        <v>74.88</v>
      </c>
      <c r="E408" s="26">
        <v>450000000</v>
      </c>
      <c r="F408" s="26">
        <v>450000000</v>
      </c>
      <c r="G408" s="26">
        <v>0</v>
      </c>
      <c r="H408" s="30">
        <v>16</v>
      </c>
    </row>
    <row r="409">
      <c r="A409" s="23" t="str">
        <v>매매</v>
      </c>
      <c r="B409" s="23" t="str">
        <v>2025-09-20</v>
      </c>
      <c r="C409" s="23" t="str">
        <v>2025-09</v>
      </c>
      <c r="D409" s="28">
        <v>74.88</v>
      </c>
      <c r="E409" s="26">
        <v>840000000</v>
      </c>
      <c r="F409" s="26">
        <v>0</v>
      </c>
      <c r="G409" s="26">
        <v>0</v>
      </c>
      <c r="H409" s="30">
        <v>25</v>
      </c>
    </row>
    <row r="410">
      <c r="A410" s="23" t="str">
        <v>매매</v>
      </c>
      <c r="B410" s="23" t="str">
        <v>2025-09-20</v>
      </c>
      <c r="C410" s="23" t="str">
        <v>2025-09</v>
      </c>
      <c r="D410" s="28">
        <v>74.88</v>
      </c>
      <c r="E410" s="26">
        <v>827000000</v>
      </c>
      <c r="F410" s="26">
        <v>0</v>
      </c>
      <c r="G410" s="26">
        <v>0</v>
      </c>
      <c r="H410" s="30">
        <v>29</v>
      </c>
    </row>
    <row r="411">
      <c r="A411" s="23" t="str">
        <v>매매</v>
      </c>
      <c r="B411" s="23" t="str">
        <v>2025-09-20</v>
      </c>
      <c r="C411" s="23" t="str">
        <v>2025-09</v>
      </c>
      <c r="D411" s="28">
        <v>59.98</v>
      </c>
      <c r="E411" s="26">
        <v>775000000</v>
      </c>
      <c r="F411" s="26">
        <v>0</v>
      </c>
      <c r="G411" s="26">
        <v>0</v>
      </c>
      <c r="H411" s="30">
        <v>16</v>
      </c>
    </row>
    <row r="412">
      <c r="A412" s="23" t="str">
        <v>월세</v>
      </c>
      <c r="B412" s="23" t="str">
        <v>2025-09-19</v>
      </c>
      <c r="C412" s="23" t="str">
        <v>2025-09</v>
      </c>
      <c r="D412" s="28">
        <v>59.98</v>
      </c>
      <c r="F412" s="26">
        <v>30000000</v>
      </c>
      <c r="G412" s="26">
        <v>1800000</v>
      </c>
      <c r="H412" s="30">
        <v>11</v>
      </c>
    </row>
    <row r="413">
      <c r="A413" s="23" t="str">
        <v>전세</v>
      </c>
      <c r="B413" s="23" t="str">
        <v>2025-09-18</v>
      </c>
      <c r="C413" s="23" t="str">
        <v>2025-09</v>
      </c>
      <c r="D413" s="28">
        <v>74.88</v>
      </c>
      <c r="E413" s="26">
        <v>490000000</v>
      </c>
      <c r="F413" s="26">
        <v>490000000</v>
      </c>
      <c r="G413" s="26">
        <v>0</v>
      </c>
      <c r="H413" s="30">
        <v>10</v>
      </c>
    </row>
    <row r="414">
      <c r="A414" s="23" t="str">
        <v>전세</v>
      </c>
      <c r="B414" s="23" t="str">
        <v>2025-09-15</v>
      </c>
      <c r="C414" s="23" t="str">
        <v>2025-09</v>
      </c>
      <c r="D414" s="28">
        <v>84.88</v>
      </c>
      <c r="E414" s="26">
        <v>600000000</v>
      </c>
      <c r="F414" s="26">
        <v>600000000</v>
      </c>
      <c r="G414" s="26">
        <v>0</v>
      </c>
      <c r="H414" s="30">
        <v>11</v>
      </c>
    </row>
    <row r="415">
      <c r="A415" s="23" t="str">
        <v>매매</v>
      </c>
      <c r="B415" s="23" t="str">
        <v>2025-09-15</v>
      </c>
      <c r="C415" s="23" t="str">
        <v>2025-09</v>
      </c>
      <c r="D415" s="28">
        <v>59.98</v>
      </c>
      <c r="E415" s="26">
        <v>780000000</v>
      </c>
      <c r="F415" s="26">
        <v>0</v>
      </c>
      <c r="G415" s="26">
        <v>0</v>
      </c>
      <c r="H415" s="30">
        <v>11</v>
      </c>
    </row>
    <row r="416">
      <c r="A416" s="23" t="str">
        <v>전세</v>
      </c>
      <c r="B416" s="23" t="str">
        <v>2025-09-13</v>
      </c>
      <c r="C416" s="23" t="str">
        <v>2025-09</v>
      </c>
      <c r="D416" s="28">
        <v>84.88</v>
      </c>
      <c r="E416" s="26">
        <v>472500000</v>
      </c>
      <c r="F416" s="26">
        <v>472500000</v>
      </c>
      <c r="G416" s="26">
        <v>0</v>
      </c>
      <c r="H416" s="30">
        <v>26</v>
      </c>
    </row>
    <row r="417">
      <c r="A417" s="23" t="str">
        <v>월세</v>
      </c>
      <c r="B417" s="23" t="str">
        <v>2025-09-13</v>
      </c>
      <c r="C417" s="23" t="str">
        <v>2025-09</v>
      </c>
      <c r="D417" s="28">
        <v>59.98</v>
      </c>
      <c r="F417" s="26">
        <v>50000000</v>
      </c>
      <c r="G417" s="26">
        <v>1580000</v>
      </c>
      <c r="H417" s="30">
        <v>23</v>
      </c>
    </row>
    <row r="418">
      <c r="A418" s="23" t="str">
        <v>매매</v>
      </c>
      <c r="B418" s="23" t="str">
        <v>2025-09-13</v>
      </c>
      <c r="C418" s="23" t="str">
        <v>2025-09</v>
      </c>
      <c r="D418" s="28">
        <v>59.98</v>
      </c>
      <c r="E418" s="26">
        <v>760000000</v>
      </c>
      <c r="F418" s="26">
        <v>0</v>
      </c>
      <c r="G418" s="26">
        <v>0</v>
      </c>
      <c r="H418" s="30">
        <v>14</v>
      </c>
    </row>
    <row r="419">
      <c r="A419" s="23" t="str">
        <v>전세</v>
      </c>
      <c r="B419" s="23" t="str">
        <v>2025-09-10</v>
      </c>
      <c r="C419" s="23" t="str">
        <v>2025-09</v>
      </c>
      <c r="D419" s="28">
        <v>84.88</v>
      </c>
      <c r="E419" s="26">
        <v>590000000</v>
      </c>
      <c r="F419" s="26">
        <v>590000000</v>
      </c>
      <c r="G419" s="26">
        <v>0</v>
      </c>
      <c r="H419" s="30">
        <v>11</v>
      </c>
    </row>
    <row r="420">
      <c r="A420" s="23" t="str">
        <v>월세</v>
      </c>
      <c r="B420" s="23" t="str">
        <v>2025-09-09</v>
      </c>
      <c r="C420" s="23" t="str">
        <v>2025-09</v>
      </c>
      <c r="D420" s="28">
        <v>59.98</v>
      </c>
      <c r="F420" s="26">
        <v>50000000</v>
      </c>
      <c r="G420" s="26">
        <v>1780000</v>
      </c>
      <c r="H420" s="30">
        <v>6</v>
      </c>
    </row>
    <row r="421">
      <c r="A421" s="23" t="str">
        <v>월세</v>
      </c>
      <c r="B421" s="23" t="str">
        <v>2025-09-08</v>
      </c>
      <c r="C421" s="23" t="str">
        <v>2025-09</v>
      </c>
      <c r="D421" s="28">
        <v>84.88</v>
      </c>
      <c r="F421" s="26">
        <v>250000000</v>
      </c>
      <c r="G421" s="26">
        <v>1400000</v>
      </c>
      <c r="H421" s="30">
        <v>7</v>
      </c>
    </row>
    <row r="422">
      <c r="A422" s="23" t="str">
        <v>매매</v>
      </c>
      <c r="B422" s="23" t="str">
        <v>2025-09-08</v>
      </c>
      <c r="C422" s="23" t="str">
        <v>2025-09</v>
      </c>
      <c r="D422" s="28">
        <v>84.88</v>
      </c>
      <c r="E422" s="26">
        <v>925000000</v>
      </c>
      <c r="F422" s="26">
        <v>0</v>
      </c>
      <c r="G422" s="26">
        <v>0</v>
      </c>
      <c r="H422" s="30">
        <v>15</v>
      </c>
    </row>
    <row r="423">
      <c r="A423" s="23" t="str">
        <v>매매</v>
      </c>
      <c r="B423" s="23" t="str">
        <v>2025-09-08</v>
      </c>
      <c r="C423" s="23" t="str">
        <v>2025-09</v>
      </c>
      <c r="D423" s="28">
        <v>59.98</v>
      </c>
      <c r="E423" s="26">
        <v>775000000</v>
      </c>
      <c r="F423" s="26">
        <v>0</v>
      </c>
      <c r="G423" s="26">
        <v>0</v>
      </c>
      <c r="H423" s="30">
        <v>3</v>
      </c>
    </row>
    <row r="424">
      <c r="A424" s="23" t="str">
        <v>전세</v>
      </c>
      <c r="B424" s="23" t="str">
        <v>2025-09-07</v>
      </c>
      <c r="C424" s="23" t="str">
        <v>2025-09</v>
      </c>
      <c r="D424" s="28">
        <v>74.88</v>
      </c>
      <c r="E424" s="26">
        <v>327900000</v>
      </c>
      <c r="F424" s="26">
        <v>327900000</v>
      </c>
      <c r="G424" s="26">
        <v>0</v>
      </c>
      <c r="H424" s="30">
        <v>18</v>
      </c>
    </row>
    <row r="425">
      <c r="A425" s="23" t="str">
        <v>전세</v>
      </c>
      <c r="B425" s="23" t="str">
        <v>2025-09-06</v>
      </c>
      <c r="C425" s="23" t="str">
        <v>2025-09</v>
      </c>
      <c r="D425" s="28">
        <v>74.88</v>
      </c>
      <c r="E425" s="26">
        <v>530000000</v>
      </c>
      <c r="F425" s="26">
        <v>530000000</v>
      </c>
      <c r="G425" s="26">
        <v>0</v>
      </c>
      <c r="H425" s="30">
        <v>17</v>
      </c>
    </row>
    <row r="426">
      <c r="A426" s="23" t="str">
        <v>전세</v>
      </c>
      <c r="B426" s="23" t="str">
        <v>2025-09-06</v>
      </c>
      <c r="C426" s="23" t="str">
        <v>2025-09</v>
      </c>
      <c r="D426" s="28">
        <v>74.88</v>
      </c>
      <c r="E426" s="26">
        <v>490000000</v>
      </c>
      <c r="F426" s="26">
        <v>490000000</v>
      </c>
      <c r="G426" s="26">
        <v>0</v>
      </c>
      <c r="H426" s="30">
        <v>7</v>
      </c>
    </row>
    <row r="427">
      <c r="A427" s="23" t="str">
        <v>매매</v>
      </c>
      <c r="B427" s="23" t="str">
        <v>2025-09-06</v>
      </c>
      <c r="C427" s="23" t="str">
        <v>2025-09</v>
      </c>
      <c r="D427" s="28">
        <v>59.98</v>
      </c>
      <c r="E427" s="26">
        <v>770000000</v>
      </c>
      <c r="F427" s="26">
        <v>0</v>
      </c>
      <c r="G427" s="26">
        <v>0</v>
      </c>
      <c r="H427" s="30">
        <v>18</v>
      </c>
    </row>
    <row r="428">
      <c r="A428" s="23" t="str">
        <v>전세</v>
      </c>
      <c r="B428" s="23" t="str">
        <v>2025-09-04</v>
      </c>
      <c r="C428" s="23" t="str">
        <v>2025-09</v>
      </c>
      <c r="D428" s="28">
        <v>84.93</v>
      </c>
      <c r="E428" s="26">
        <v>560000000</v>
      </c>
      <c r="F428" s="26">
        <v>560000000</v>
      </c>
      <c r="G428" s="26">
        <v>0</v>
      </c>
      <c r="H428" s="30">
        <v>10</v>
      </c>
    </row>
    <row r="429">
      <c r="A429" s="23" t="str">
        <v>매매</v>
      </c>
      <c r="B429" s="23" t="str">
        <v>2025-09-02</v>
      </c>
      <c r="C429" s="23" t="str">
        <v>2025-09</v>
      </c>
      <c r="D429" s="28">
        <v>59.98</v>
      </c>
      <c r="E429" s="26">
        <v>785000000</v>
      </c>
      <c r="F429" s="26">
        <v>0</v>
      </c>
      <c r="G429" s="26">
        <v>0</v>
      </c>
      <c r="H429" s="30">
        <v>24</v>
      </c>
    </row>
  </sheetData>
  <autoFilter ref="A5:H429"/>
  <mergeCells count="1">
    <mergeCell ref="A1:H1"/>
  </mergeCells>
  <ignoredErrors>
    <ignoredError numberStoredAsText="1" sqref="A1:H429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R178"/>
  <sheetViews>
    <sheetView workbookViewId="0"/>
  </sheetViews>
  <cols>
    <col min="1" max="1" customWidth="1" width="16.83203125"/>
    <col min="2" max="2" customWidth="1" width="16.83203125"/>
    <col min="3" max="3" customWidth="1" width="16.83203125"/>
    <col min="4" max="4" customWidth="1" width="16.83203125"/>
    <col min="5" max="5" customWidth="1" width="16.83203125"/>
    <col min="6" max="6" customWidth="1" width="16.83203125"/>
    <col min="7" max="7" customWidth="1" width="16.83203125"/>
    <col min="8" max="8" customWidth="1" width="16.83203125"/>
    <col min="9" max="9" customWidth="1" width="16.83203125"/>
    <col min="10" max="10" customWidth="1" width="16.83203125"/>
    <col min="11" max="11" customWidth="1" width="16.83203125"/>
    <col min="12" max="12" customWidth="1" width="16.83203125"/>
    <col min="13" max="13" customWidth="1" width="16.83203125"/>
    <col min="14" max="14" customWidth="1" width="12.83203125"/>
    <col min="15" max="15" customWidth="1" width="12.83203125"/>
    <col min="16" max="16" customWidth="1" width="12.83203125"/>
    <col min="17" max="17" customWidth="1" width="12.83203125"/>
    <col min="18" max="18" customWidth="1" width="12.83203125"/>
    <col min="19" max="19" customWidth="1" width="12.83203125"/>
    <col min="20" max="20" customWidth="1" width="12.83203125"/>
  </cols>
  <sheetData>
    <row r="1" ht="28" customHeight="1">
      <c r="A1" s="31" t="str">
        <v>경기 남양주시 다산동 평형별 시세</v>
      </c>
      <c r="B1" s="31" t="str">
        <v>이지자동화 부동산 시세 메뉴</v>
      </c>
      <c r="C1" s="31" t="str">
        <v/>
      </c>
      <c r="D1" s="31" t="str">
        <v/>
      </c>
      <c r="E1" s="31" t="str">
        <v/>
      </c>
      <c r="F1" s="31" t="str">
        <v/>
      </c>
      <c r="G1" s="31" t="str">
        <v/>
      </c>
      <c r="H1" s="31" t="str">
        <v/>
      </c>
      <c r="I1" s="31" t="str">
        <v/>
      </c>
      <c r="J1" s="31" t="str">
        <v/>
      </c>
      <c r="K1" s="31" t="str">
        <v/>
      </c>
      <c r="L1" s="31" t="str">
        <v/>
      </c>
      <c r="M1" s="31" t="str">
        <v/>
      </c>
      <c r="N1" s="31" t="str">
        <v/>
      </c>
      <c r="O1" s="31" t="str">
        <v/>
      </c>
      <c r="P1" s="31" t="str">
        <v/>
      </c>
      <c r="Q1" s="31" t="str">
        <v/>
      </c>
      <c r="R1" s="31" t="str">
        <v/>
      </c>
    </row>
    <row r="2" ht="21" customHeight="1">
      <c r="A2" s="32" t="str">
        <v>홈페이지</v>
      </c>
      <c r="B2" s="33" t="str">
        <v>https://easyautomation.co.kr/realty</v>
      </c>
      <c r="C2" s="33" t="str">
        <v/>
      </c>
      <c r="D2" s="33" t="str">
        <v/>
      </c>
      <c r="E2" s="33" t="str">
        <v/>
      </c>
      <c r="F2" s="33" t="str">
        <v/>
      </c>
      <c r="G2" s="33" t="str">
        <v/>
      </c>
      <c r="H2" s="33" t="str">
        <v/>
      </c>
      <c r="I2" s="33" t="str">
        <v/>
      </c>
      <c r="J2" s="33" t="str">
        <v/>
      </c>
      <c r="K2" s="33" t="str">
        <v/>
      </c>
      <c r="L2" s="33" t="str">
        <v/>
      </c>
      <c r="M2" s="33" t="str">
        <v/>
      </c>
      <c r="N2" s="33" t="str">
        <v/>
      </c>
      <c r="O2" s="33" t="str">
        <v/>
      </c>
      <c r="P2" s="33" t="str">
        <v/>
      </c>
      <c r="Q2" s="33" t="str">
        <v/>
      </c>
      <c r="R2" s="33" t="str">
        <v/>
      </c>
    </row>
    <row r="3" ht="30" customHeight="1">
      <c r="A3" s="32" t="str">
        <v>자료 설명</v>
      </c>
      <c r="B3" s="33" t="str">
        <v>경기 남양주시 다산동 단지별·면적별 매매/전세 자체 산출 시세(전세가율 포함)</v>
      </c>
      <c r="C3" s="33" t="str">
        <v/>
      </c>
      <c r="D3" s="33" t="str">
        <v/>
      </c>
      <c r="E3" s="33" t="str">
        <v/>
      </c>
      <c r="F3" s="33" t="str">
        <v/>
      </c>
      <c r="G3" s="33" t="str">
        <v/>
      </c>
      <c r="H3" s="33" t="str">
        <v/>
      </c>
      <c r="I3" s="33" t="str">
        <v/>
      </c>
      <c r="J3" s="33" t="str">
        <v/>
      </c>
      <c r="K3" s="33" t="str">
        <v/>
      </c>
      <c r="L3" s="33" t="str">
        <v/>
      </c>
      <c r="M3" s="33" t="str">
        <v/>
      </c>
      <c r="N3" s="33" t="str">
        <v/>
      </c>
      <c r="O3" s="33" t="str">
        <v/>
      </c>
      <c r="P3" s="33" t="str">
        <v/>
      </c>
      <c r="Q3" s="33" t="str">
        <v/>
      </c>
      <c r="R3" s="33" t="str">
        <v/>
      </c>
    </row>
    <row r="4" ht="8" customHeight="1">
      <c r="A4" s="34" t="str">
        <v/>
      </c>
      <c r="B4" s="34" t="str">
        <v/>
      </c>
      <c r="C4" s="34" t="str">
        <v/>
      </c>
      <c r="D4" s="34" t="str">
        <v/>
      </c>
      <c r="E4" s="34" t="str">
        <v/>
      </c>
      <c r="F4" s="34" t="str">
        <v/>
      </c>
      <c r="G4" s="34" t="str">
        <v/>
      </c>
      <c r="H4" s="34" t="str">
        <v/>
      </c>
      <c r="I4" s="34" t="str">
        <v/>
      </c>
      <c r="J4" s="34" t="str">
        <v/>
      </c>
      <c r="K4" s="34" t="str">
        <v/>
      </c>
      <c r="L4" s="34" t="str">
        <v/>
      </c>
      <c r="M4" s="34" t="str">
        <v/>
      </c>
      <c r="N4" s="34" t="str">
        <v/>
      </c>
      <c r="O4" s="34" t="str">
        <v/>
      </c>
      <c r="P4" s="34" t="str">
        <v/>
      </c>
      <c r="Q4" s="34" t="str">
        <v/>
      </c>
      <c r="R4" s="34" t="str">
        <v/>
      </c>
    </row>
    <row r="5" ht="28" customHeight="1">
      <c r="A5" s="10" t="str">
        <v>수집일시</v>
      </c>
      <c r="B5" s="10" t="str">
        <v>조회기준일자</v>
      </c>
      <c r="C5" s="10" t="str">
        <v>조회시작일</v>
      </c>
      <c r="D5" s="10" t="str">
        <v>조회종료일</v>
      </c>
      <c r="E5" s="10" t="str">
        <v>도</v>
      </c>
      <c r="F5" s="10" t="str">
        <v>시군구</v>
      </c>
      <c r="G5" s="10" t="str">
        <v>법정동</v>
      </c>
      <c r="H5" s="10" t="str">
        <v>지역명</v>
      </c>
      <c r="I5" s="10" t="str">
        <v>시군구코드</v>
      </c>
      <c r="J5" s="10" t="str">
        <v>법정동코드</v>
      </c>
      <c r="K5" s="10" t="str">
        <v>법정동식별키</v>
      </c>
      <c r="L5" s="10" t="str">
        <v>단지명</v>
      </c>
      <c r="M5" s="10" t="str">
        <v>전용면적㎡</v>
      </c>
      <c r="N5" s="10" t="str">
        <v>전용면적평</v>
      </c>
      <c r="O5" s="10" t="str">
        <v>연차</v>
      </c>
      <c r="P5" s="10" t="str">
        <v>전용3.3㎡당매매시세_만원</v>
      </c>
      <c r="Q5" s="10" t="str">
        <v>매매시세_억원</v>
      </c>
      <c r="R5" s="10" t="str">
        <v>전용3.3㎡당전세시세_만원</v>
      </c>
    </row>
    <row r="6" ht="20" customHeight="1">
      <c r="A6" s="35" t="str">
        <v>2026-08-16T07:32:26+09:00</v>
      </c>
      <c r="B6" s="35" t="str">
        <v>2026.08.16</v>
      </c>
      <c r="C6" s="35" t="str">
        <v>20260809</v>
      </c>
      <c r="D6" s="35" t="str">
        <v>20260816</v>
      </c>
      <c r="E6" s="35" t="str">
        <v>경기</v>
      </c>
      <c r="F6" s="35" t="str">
        <v>남양주시</v>
      </c>
      <c r="G6" s="35" t="str">
        <v>다산동</v>
      </c>
      <c r="H6" s="35" t="str">
        <v>경기 남양주시 다산동</v>
      </c>
      <c r="I6" s="35" t="str">
        <v>41360</v>
      </c>
      <c r="J6" s="35" t="str">
        <v/>
      </c>
      <c r="K6" s="36" t="str">
        <v>41360:다산동</v>
      </c>
      <c r="L6" s="37" t="str">
        <v>건영</v>
      </c>
      <c r="M6" s="38">
        <v>58.38</v>
      </c>
      <c r="N6" s="39">
        <v>17.7</v>
      </c>
      <c r="O6" s="39">
        <v>22</v>
      </c>
      <c r="P6" s="35" t="str">
        <v/>
      </c>
      <c r="Q6" s="35" t="str">
        <v/>
      </c>
      <c r="R6" s="36">
        <v>906</v>
      </c>
    </row>
    <row r="7" ht="20" customHeight="1">
      <c r="A7" s="40" t="str">
        <v>2026-08-16T07:32:26+09:00</v>
      </c>
      <c r="B7" s="40" t="str">
        <v>2026.08.16</v>
      </c>
      <c r="C7" s="40" t="str">
        <v>20260809</v>
      </c>
      <c r="D7" s="40" t="str">
        <v>20260816</v>
      </c>
      <c r="E7" s="40" t="str">
        <v>경기</v>
      </c>
      <c r="F7" s="40" t="str">
        <v>남양주시</v>
      </c>
      <c r="G7" s="40" t="str">
        <v>다산동</v>
      </c>
      <c r="H7" s="40" t="str">
        <v>경기 남양주시 다산동</v>
      </c>
      <c r="I7" s="40" t="str">
        <v>41360</v>
      </c>
      <c r="J7" s="40" t="str">
        <v/>
      </c>
      <c r="K7" s="41" t="str">
        <v>41360:다산동</v>
      </c>
      <c r="L7" s="42" t="str">
        <v>경남아너스빌</v>
      </c>
      <c r="M7" s="43">
        <v>75.79</v>
      </c>
      <c r="N7" s="44">
        <v>22.9</v>
      </c>
      <c r="O7" s="44">
        <v>19</v>
      </c>
      <c r="P7" s="44">
        <v>2791.53</v>
      </c>
      <c r="Q7" s="44">
        <v>6.4</v>
      </c>
      <c r="R7" s="41">
        <v>1831.94</v>
      </c>
    </row>
    <row r="8" ht="20" customHeight="1">
      <c r="A8" s="35" t="str">
        <v>2026-08-16T07:32:26+09:00</v>
      </c>
      <c r="B8" s="35" t="str">
        <v>2026.08.16</v>
      </c>
      <c r="C8" s="35" t="str">
        <v>20260809</v>
      </c>
      <c r="D8" s="35" t="str">
        <v>20260816</v>
      </c>
      <c r="E8" s="35" t="str">
        <v>경기</v>
      </c>
      <c r="F8" s="35" t="str">
        <v>남양주시</v>
      </c>
      <c r="G8" s="35" t="str">
        <v>다산동</v>
      </c>
      <c r="H8" s="35" t="str">
        <v>경기 남양주시 다산동</v>
      </c>
      <c r="I8" s="35" t="str">
        <v>41360</v>
      </c>
      <c r="J8" s="35" t="str">
        <v/>
      </c>
      <c r="K8" s="36" t="str">
        <v>41360:다산동</v>
      </c>
      <c r="L8" s="37" t="str">
        <v>경남아너스빌</v>
      </c>
      <c r="M8" s="38">
        <v>75.83</v>
      </c>
      <c r="N8" s="39">
        <v>22.9</v>
      </c>
      <c r="O8" s="39">
        <v>19</v>
      </c>
      <c r="P8" s="39">
        <v>2791.53</v>
      </c>
      <c r="Q8" s="39">
        <v>6.4</v>
      </c>
      <c r="R8" s="36">
        <v>1831.94</v>
      </c>
    </row>
    <row r="9" ht="20" customHeight="1">
      <c r="A9" s="40" t="str">
        <v>2026-08-16T07:32:26+09:00</v>
      </c>
      <c r="B9" s="40" t="str">
        <v>2026.08.16</v>
      </c>
      <c r="C9" s="40" t="str">
        <v>20260809</v>
      </c>
      <c r="D9" s="40" t="str">
        <v>20260816</v>
      </c>
      <c r="E9" s="40" t="str">
        <v>경기</v>
      </c>
      <c r="F9" s="40" t="str">
        <v>남양주시</v>
      </c>
      <c r="G9" s="40" t="str">
        <v>다산동</v>
      </c>
      <c r="H9" s="40" t="str">
        <v>경기 남양주시 다산동</v>
      </c>
      <c r="I9" s="40" t="str">
        <v>41360</v>
      </c>
      <c r="J9" s="40" t="str">
        <v/>
      </c>
      <c r="K9" s="41" t="str">
        <v>41360:다산동</v>
      </c>
      <c r="L9" s="42" t="str">
        <v>경남아너스빌</v>
      </c>
      <c r="M9" s="43">
        <v>84.74</v>
      </c>
      <c r="N9" s="44">
        <v>25.6</v>
      </c>
      <c r="O9" s="44">
        <v>19</v>
      </c>
      <c r="P9" s="44">
        <v>2544.59</v>
      </c>
      <c r="Q9" s="44">
        <v>6.52</v>
      </c>
      <c r="R9" s="41">
        <v>1318.23</v>
      </c>
    </row>
    <row r="10" ht="20" customHeight="1">
      <c r="A10" s="35" t="str">
        <v>2026-08-16T07:32:26+09:00</v>
      </c>
      <c r="B10" s="35" t="str">
        <v>2026.08.16</v>
      </c>
      <c r="C10" s="35" t="str">
        <v>20260809</v>
      </c>
      <c r="D10" s="35" t="str">
        <v>20260816</v>
      </c>
      <c r="E10" s="35" t="str">
        <v>경기</v>
      </c>
      <c r="F10" s="35" t="str">
        <v>남양주시</v>
      </c>
      <c r="G10" s="35" t="str">
        <v>다산동</v>
      </c>
      <c r="H10" s="35" t="str">
        <v>경기 남양주시 다산동</v>
      </c>
      <c r="I10" s="35" t="str">
        <v>41360</v>
      </c>
      <c r="J10" s="35" t="str">
        <v/>
      </c>
      <c r="K10" s="36" t="str">
        <v>41360:다산동</v>
      </c>
      <c r="L10" s="37" t="str">
        <v>경남아너스빌</v>
      </c>
      <c r="M10" s="38">
        <v>84.94</v>
      </c>
      <c r="N10" s="39">
        <v>25.7</v>
      </c>
      <c r="O10" s="39">
        <v>19</v>
      </c>
      <c r="P10" s="39">
        <v>2521.96</v>
      </c>
      <c r="Q10" s="39">
        <v>6.48</v>
      </c>
      <c r="R10" s="36">
        <v>1318.23</v>
      </c>
    </row>
    <row r="11" ht="20" customHeight="1">
      <c r="A11" s="40" t="str">
        <v>2026-08-16T07:32:26+09:00</v>
      </c>
      <c r="B11" s="40" t="str">
        <v>2026.08.16</v>
      </c>
      <c r="C11" s="40" t="str">
        <v>20260809</v>
      </c>
      <c r="D11" s="40" t="str">
        <v>20260816</v>
      </c>
      <c r="E11" s="40" t="str">
        <v>경기</v>
      </c>
      <c r="F11" s="40" t="str">
        <v>남양주시</v>
      </c>
      <c r="G11" s="40" t="str">
        <v>다산동</v>
      </c>
      <c r="H11" s="40" t="str">
        <v>경기 남양주시 다산동</v>
      </c>
      <c r="I11" s="40" t="str">
        <v>41360</v>
      </c>
      <c r="J11" s="40" t="str">
        <v/>
      </c>
      <c r="K11" s="41" t="str">
        <v>41360:다산동</v>
      </c>
      <c r="L11" s="42" t="str">
        <v>경남아너스빌</v>
      </c>
      <c r="M11" s="43">
        <v>84.95</v>
      </c>
      <c r="N11" s="44">
        <v>25.7</v>
      </c>
      <c r="O11" s="44">
        <v>19</v>
      </c>
      <c r="P11" s="44">
        <v>2568.36</v>
      </c>
      <c r="Q11" s="44">
        <v>6.6</v>
      </c>
      <c r="R11" s="41">
        <v>1318.23</v>
      </c>
    </row>
    <row r="12" ht="20" customHeight="1">
      <c r="A12" s="35" t="str">
        <v>2026-08-16T07:32:26+09:00</v>
      </c>
      <c r="B12" s="35" t="str">
        <v>2026.08.16</v>
      </c>
      <c r="C12" s="35" t="str">
        <v>20260809</v>
      </c>
      <c r="D12" s="35" t="str">
        <v>20260816</v>
      </c>
      <c r="E12" s="35" t="str">
        <v>경기</v>
      </c>
      <c r="F12" s="35" t="str">
        <v>남양주시</v>
      </c>
      <c r="G12" s="35" t="str">
        <v>다산동</v>
      </c>
      <c r="H12" s="35" t="str">
        <v>경기 남양주시 다산동</v>
      </c>
      <c r="I12" s="35" t="str">
        <v>41360</v>
      </c>
      <c r="J12" s="35" t="str">
        <v/>
      </c>
      <c r="K12" s="36" t="str">
        <v>41360:다산동</v>
      </c>
      <c r="L12" s="37" t="str">
        <v>다산 이편한세상자이</v>
      </c>
      <c r="M12" s="38">
        <v>59.98</v>
      </c>
      <c r="N12" s="39">
        <v>18.1</v>
      </c>
      <c r="O12" s="39">
        <v>9</v>
      </c>
      <c r="P12" s="39">
        <v>5036.11</v>
      </c>
      <c r="Q12" s="39">
        <v>9.14</v>
      </c>
      <c r="R12" s="36">
        <v>3072.65</v>
      </c>
    </row>
    <row r="13" ht="20" customHeight="1">
      <c r="A13" s="40" t="str">
        <v>2026-08-16T07:32:26+09:00</v>
      </c>
      <c r="B13" s="40" t="str">
        <v>2026.08.16</v>
      </c>
      <c r="C13" s="40" t="str">
        <v>20260809</v>
      </c>
      <c r="D13" s="40" t="str">
        <v>20260816</v>
      </c>
      <c r="E13" s="40" t="str">
        <v>경기</v>
      </c>
      <c r="F13" s="40" t="str">
        <v>남양주시</v>
      </c>
      <c r="G13" s="40" t="str">
        <v>다산동</v>
      </c>
      <c r="H13" s="40" t="str">
        <v>경기 남양주시 다산동</v>
      </c>
      <c r="I13" s="40" t="str">
        <v>41360</v>
      </c>
      <c r="J13" s="40" t="str">
        <v/>
      </c>
      <c r="K13" s="41" t="str">
        <v>41360:다산동</v>
      </c>
      <c r="L13" s="42" t="str">
        <v>다산 이편한세상자이</v>
      </c>
      <c r="M13" s="43">
        <v>74.88</v>
      </c>
      <c r="N13" s="44">
        <v>22.7</v>
      </c>
      <c r="O13" s="44">
        <v>9</v>
      </c>
      <c r="P13" s="44">
        <v>4194.04</v>
      </c>
      <c r="Q13" s="44">
        <v>9.5</v>
      </c>
      <c r="R13" s="41">
        <v>2132.34</v>
      </c>
    </row>
    <row r="14" ht="20" customHeight="1">
      <c r="A14" s="35" t="str">
        <v>2026-08-16T07:32:26+09:00</v>
      </c>
      <c r="B14" s="35" t="str">
        <v>2026.08.16</v>
      </c>
      <c r="C14" s="35" t="str">
        <v>20260809</v>
      </c>
      <c r="D14" s="35" t="str">
        <v>20260816</v>
      </c>
      <c r="E14" s="35" t="str">
        <v>경기</v>
      </c>
      <c r="F14" s="35" t="str">
        <v>남양주시</v>
      </c>
      <c r="G14" s="35" t="str">
        <v>다산동</v>
      </c>
      <c r="H14" s="35" t="str">
        <v>경기 남양주시 다산동</v>
      </c>
      <c r="I14" s="35" t="str">
        <v>41360</v>
      </c>
      <c r="J14" s="35" t="str">
        <v/>
      </c>
      <c r="K14" s="36" t="str">
        <v>41360:다산동</v>
      </c>
      <c r="L14" s="37" t="str">
        <v>다산 이편한세상자이</v>
      </c>
      <c r="M14" s="38">
        <v>84.88</v>
      </c>
      <c r="N14" s="39">
        <v>25.7</v>
      </c>
      <c r="O14" s="39">
        <v>9</v>
      </c>
      <c r="P14" s="39">
        <v>4352.28</v>
      </c>
      <c r="Q14" s="39">
        <v>11.18</v>
      </c>
      <c r="R14" s="36">
        <v>2340.69</v>
      </c>
    </row>
    <row r="15" ht="20" customHeight="1">
      <c r="A15" s="40" t="str">
        <v>2026-08-16T07:32:26+09:00</v>
      </c>
      <c r="B15" s="40" t="str">
        <v>2026.08.16</v>
      </c>
      <c r="C15" s="40" t="str">
        <v>20260809</v>
      </c>
      <c r="D15" s="40" t="str">
        <v>20260816</v>
      </c>
      <c r="E15" s="40" t="str">
        <v>경기</v>
      </c>
      <c r="F15" s="40" t="str">
        <v>남양주시</v>
      </c>
      <c r="G15" s="40" t="str">
        <v>다산동</v>
      </c>
      <c r="H15" s="40" t="str">
        <v>경기 남양주시 다산동</v>
      </c>
      <c r="I15" s="40" t="str">
        <v>41360</v>
      </c>
      <c r="J15" s="40" t="str">
        <v/>
      </c>
      <c r="K15" s="41" t="str">
        <v>41360:다산동</v>
      </c>
      <c r="L15" s="42" t="str">
        <v>다산 이편한세상자이</v>
      </c>
      <c r="M15" s="43">
        <v>84.93</v>
      </c>
      <c r="N15" s="44">
        <v>25.7</v>
      </c>
      <c r="O15" s="44">
        <v>9</v>
      </c>
      <c r="P15" s="44">
        <v>4174.56</v>
      </c>
      <c r="Q15" s="44">
        <v>10.73</v>
      </c>
      <c r="R15" s="41">
        <v>2257.57</v>
      </c>
    </row>
    <row r="16" ht="20" customHeight="1">
      <c r="A16" s="35" t="str">
        <v>2026-08-16T07:32:26+09:00</v>
      </c>
      <c r="B16" s="35" t="str">
        <v>2026.08.16</v>
      </c>
      <c r="C16" s="35" t="str">
        <v>20260809</v>
      </c>
      <c r="D16" s="35" t="str">
        <v>20260816</v>
      </c>
      <c r="E16" s="35" t="str">
        <v>경기</v>
      </c>
      <c r="F16" s="35" t="str">
        <v>남양주시</v>
      </c>
      <c r="G16" s="35" t="str">
        <v>다산동</v>
      </c>
      <c r="H16" s="35" t="str">
        <v>경기 남양주시 다산동</v>
      </c>
      <c r="I16" s="35" t="str">
        <v>41360</v>
      </c>
      <c r="J16" s="35" t="str">
        <v/>
      </c>
      <c r="K16" s="36" t="str">
        <v>41360:다산동</v>
      </c>
      <c r="L16" s="37" t="str">
        <v>다산 펜테리움 리버테라스 Ⅰ</v>
      </c>
      <c r="M16" s="38">
        <v>84.93</v>
      </c>
      <c r="N16" s="39">
        <v>25.7</v>
      </c>
      <c r="O16" s="39">
        <v>9</v>
      </c>
      <c r="P16" s="39">
        <v>4086.98</v>
      </c>
      <c r="Q16" s="39">
        <v>10.5</v>
      </c>
      <c r="R16" s="36">
        <v>2043.49</v>
      </c>
    </row>
    <row r="17" ht="20" customHeight="1">
      <c r="A17" s="40" t="str">
        <v>2026-08-16T07:32:26+09:00</v>
      </c>
      <c r="B17" s="40" t="str">
        <v>2026.08.16</v>
      </c>
      <c r="C17" s="40" t="str">
        <v>20260809</v>
      </c>
      <c r="D17" s="40" t="str">
        <v>20260816</v>
      </c>
      <c r="E17" s="40" t="str">
        <v>경기</v>
      </c>
      <c r="F17" s="40" t="str">
        <v>남양주시</v>
      </c>
      <c r="G17" s="40" t="str">
        <v>다산동</v>
      </c>
      <c r="H17" s="40" t="str">
        <v>경기 남양주시 다산동</v>
      </c>
      <c r="I17" s="40" t="str">
        <v>41360</v>
      </c>
      <c r="J17" s="40" t="str">
        <v/>
      </c>
      <c r="K17" s="41" t="str">
        <v>41360:다산동</v>
      </c>
      <c r="L17" s="42" t="str">
        <v>다산 펜테리움 리버테라스 Ⅰ</v>
      </c>
      <c r="M17" s="43">
        <v>84.95</v>
      </c>
      <c r="N17" s="44">
        <v>25.7</v>
      </c>
      <c r="O17" s="44">
        <v>9</v>
      </c>
      <c r="P17" s="44">
        <v>4202.63</v>
      </c>
      <c r="Q17" s="44">
        <v>10.8</v>
      </c>
      <c r="R17" s="41">
        <v>1818.55</v>
      </c>
    </row>
    <row r="18" ht="20" customHeight="1">
      <c r="A18" s="35" t="str">
        <v>2026-08-16T07:32:26+09:00</v>
      </c>
      <c r="B18" s="35" t="str">
        <v>2026.08.16</v>
      </c>
      <c r="C18" s="35" t="str">
        <v>20260809</v>
      </c>
      <c r="D18" s="35" t="str">
        <v>20260816</v>
      </c>
      <c r="E18" s="35" t="str">
        <v>경기</v>
      </c>
      <c r="F18" s="35" t="str">
        <v>남양주시</v>
      </c>
      <c r="G18" s="35" t="str">
        <v>다산동</v>
      </c>
      <c r="H18" s="35" t="str">
        <v>경기 남양주시 다산동</v>
      </c>
      <c r="I18" s="35" t="str">
        <v>41360</v>
      </c>
      <c r="J18" s="35" t="str">
        <v/>
      </c>
      <c r="K18" s="36" t="str">
        <v>41360:다산동</v>
      </c>
      <c r="L18" s="37" t="str">
        <v>다산 한신 더휴 6단지</v>
      </c>
      <c r="M18" s="38">
        <v>121.94</v>
      </c>
      <c r="N18" s="39">
        <v>36.9</v>
      </c>
      <c r="O18" s="39">
        <v>18</v>
      </c>
      <c r="P18" s="39">
        <v>2177.08</v>
      </c>
      <c r="Q18" s="39">
        <v>8.03</v>
      </c>
      <c r="R18" s="35" t="str">
        <v/>
      </c>
    </row>
    <row r="19" ht="20" customHeight="1">
      <c r="A19" s="40" t="str">
        <v>2026-08-16T07:32:26+09:00</v>
      </c>
      <c r="B19" s="40" t="str">
        <v>2026.08.16</v>
      </c>
      <c r="C19" s="40" t="str">
        <v>20260809</v>
      </c>
      <c r="D19" s="40" t="str">
        <v>20260816</v>
      </c>
      <c r="E19" s="40" t="str">
        <v>경기</v>
      </c>
      <c r="F19" s="40" t="str">
        <v>남양주시</v>
      </c>
      <c r="G19" s="40" t="str">
        <v>다산동</v>
      </c>
      <c r="H19" s="40" t="str">
        <v>경기 남양주시 다산동</v>
      </c>
      <c r="I19" s="40" t="str">
        <v>41360</v>
      </c>
      <c r="J19" s="40" t="str">
        <v/>
      </c>
      <c r="K19" s="41" t="str">
        <v>41360:다산동</v>
      </c>
      <c r="L19" s="42" t="str">
        <v>다산 한신 더휴 6단지</v>
      </c>
      <c r="M19" s="43">
        <v>134.52</v>
      </c>
      <c r="N19" s="44">
        <v>40.7</v>
      </c>
      <c r="O19" s="44">
        <v>18</v>
      </c>
      <c r="P19" s="44">
        <v>1848.3</v>
      </c>
      <c r="Q19" s="44">
        <v>7.52</v>
      </c>
      <c r="R19" s="41">
        <v>1500.21</v>
      </c>
    </row>
    <row r="20" ht="20" customHeight="1">
      <c r="A20" s="35" t="str">
        <v>2026-08-16T07:32:26+09:00</v>
      </c>
      <c r="B20" s="35" t="str">
        <v>2026.08.16</v>
      </c>
      <c r="C20" s="35" t="str">
        <v>20260809</v>
      </c>
      <c r="D20" s="35" t="str">
        <v>20260816</v>
      </c>
      <c r="E20" s="35" t="str">
        <v>경기</v>
      </c>
      <c r="F20" s="35" t="str">
        <v>남양주시</v>
      </c>
      <c r="G20" s="35" t="str">
        <v>다산동</v>
      </c>
      <c r="H20" s="35" t="str">
        <v>경기 남양주시 다산동</v>
      </c>
      <c r="I20" s="35" t="str">
        <v>41360</v>
      </c>
      <c r="J20" s="35" t="str">
        <v/>
      </c>
      <c r="K20" s="36" t="str">
        <v>41360:다산동</v>
      </c>
      <c r="L20" s="37" t="str">
        <v>다산 한신 더휴 6단지</v>
      </c>
      <c r="M20" s="38">
        <v>134.94</v>
      </c>
      <c r="N20" s="39">
        <v>40.8</v>
      </c>
      <c r="O20" s="39">
        <v>18</v>
      </c>
      <c r="P20" s="39">
        <v>2112.97</v>
      </c>
      <c r="Q20" s="39">
        <v>8.63</v>
      </c>
      <c r="R20" s="35" t="str">
        <v/>
      </c>
    </row>
    <row r="21" ht="20" customHeight="1">
      <c r="A21" s="40" t="str">
        <v>2026-08-16T07:32:26+09:00</v>
      </c>
      <c r="B21" s="40" t="str">
        <v>2026.08.16</v>
      </c>
      <c r="C21" s="40" t="str">
        <v>20260809</v>
      </c>
      <c r="D21" s="40" t="str">
        <v>20260816</v>
      </c>
      <c r="E21" s="40" t="str">
        <v>경기</v>
      </c>
      <c r="F21" s="40" t="str">
        <v>남양주시</v>
      </c>
      <c r="G21" s="40" t="str">
        <v>다산동</v>
      </c>
      <c r="H21" s="40" t="str">
        <v>경기 남양주시 다산동</v>
      </c>
      <c r="I21" s="40" t="str">
        <v>41360</v>
      </c>
      <c r="J21" s="40" t="str">
        <v/>
      </c>
      <c r="K21" s="41" t="str">
        <v>41360:다산동</v>
      </c>
      <c r="L21" s="42" t="str">
        <v>다산 한신 더휴 7단지</v>
      </c>
      <c r="M21" s="43">
        <v>121.94</v>
      </c>
      <c r="N21" s="44">
        <v>36.9</v>
      </c>
      <c r="O21" s="44">
        <v>18</v>
      </c>
      <c r="P21" s="44">
        <v>2114.57</v>
      </c>
      <c r="Q21" s="44">
        <v>7.8</v>
      </c>
      <c r="R21" s="41">
        <v>1447.97</v>
      </c>
    </row>
    <row r="22" ht="20" customHeight="1">
      <c r="A22" s="35" t="str">
        <v>2026-08-16T07:32:26+09:00</v>
      </c>
      <c r="B22" s="35" t="str">
        <v>2026.08.16</v>
      </c>
      <c r="C22" s="35" t="str">
        <v>20260809</v>
      </c>
      <c r="D22" s="35" t="str">
        <v>20260816</v>
      </c>
      <c r="E22" s="35" t="str">
        <v>경기</v>
      </c>
      <c r="F22" s="35" t="str">
        <v>남양주시</v>
      </c>
      <c r="G22" s="35" t="str">
        <v>다산동</v>
      </c>
      <c r="H22" s="35" t="str">
        <v>경기 남양주시 다산동</v>
      </c>
      <c r="I22" s="35" t="str">
        <v>41360</v>
      </c>
      <c r="J22" s="35" t="str">
        <v/>
      </c>
      <c r="K22" s="36" t="str">
        <v>41360:다산동</v>
      </c>
      <c r="L22" s="37" t="str">
        <v>다산 한신 더휴 8단지</v>
      </c>
      <c r="M22" s="38">
        <v>121.94</v>
      </c>
      <c r="N22" s="39">
        <v>36.9</v>
      </c>
      <c r="O22" s="39">
        <v>18</v>
      </c>
      <c r="P22" s="39">
        <v>2117.45</v>
      </c>
      <c r="Q22" s="39">
        <v>7.81</v>
      </c>
      <c r="R22" s="36">
        <v>1394.09</v>
      </c>
    </row>
    <row r="23" ht="20" customHeight="1">
      <c r="A23" s="40" t="str">
        <v>2026-08-16T07:32:26+09:00</v>
      </c>
      <c r="B23" s="40" t="str">
        <v>2026.08.16</v>
      </c>
      <c r="C23" s="40" t="str">
        <v>20260809</v>
      </c>
      <c r="D23" s="40" t="str">
        <v>20260816</v>
      </c>
      <c r="E23" s="40" t="str">
        <v>경기</v>
      </c>
      <c r="F23" s="40" t="str">
        <v>남양주시</v>
      </c>
      <c r="G23" s="40" t="str">
        <v>다산동</v>
      </c>
      <c r="H23" s="40" t="str">
        <v>경기 남양주시 다산동</v>
      </c>
      <c r="I23" s="40" t="str">
        <v>41360</v>
      </c>
      <c r="J23" s="40" t="str">
        <v/>
      </c>
      <c r="K23" s="41" t="str">
        <v>41360:다산동</v>
      </c>
      <c r="L23" s="42" t="str">
        <v>다산 한신 더휴 8단지</v>
      </c>
      <c r="M23" s="43">
        <v>134.52</v>
      </c>
      <c r="N23" s="44">
        <v>40.7</v>
      </c>
      <c r="O23" s="44">
        <v>18</v>
      </c>
      <c r="P23" s="40" t="str">
        <v/>
      </c>
      <c r="Q23" s="40" t="str">
        <v/>
      </c>
      <c r="R23" s="41">
        <v>1364.7</v>
      </c>
    </row>
    <row r="24" ht="20" customHeight="1">
      <c r="A24" s="35" t="str">
        <v>2026-08-16T07:32:26+09:00</v>
      </c>
      <c r="B24" s="35" t="str">
        <v>2026.08.16</v>
      </c>
      <c r="C24" s="35" t="str">
        <v>20260809</v>
      </c>
      <c r="D24" s="35" t="str">
        <v>20260816</v>
      </c>
      <c r="E24" s="35" t="str">
        <v>경기</v>
      </c>
      <c r="F24" s="35" t="str">
        <v>남양주시</v>
      </c>
      <c r="G24" s="35" t="str">
        <v>다산동</v>
      </c>
      <c r="H24" s="35" t="str">
        <v>경기 남양주시 다산동</v>
      </c>
      <c r="I24" s="35" t="str">
        <v>41360</v>
      </c>
      <c r="J24" s="35" t="str">
        <v/>
      </c>
      <c r="K24" s="36" t="str">
        <v>41360:다산동</v>
      </c>
      <c r="L24" s="37" t="str">
        <v>다산롯데캐슬</v>
      </c>
      <c r="M24" s="38">
        <v>74.97</v>
      </c>
      <c r="N24" s="39">
        <v>22.7</v>
      </c>
      <c r="O24" s="39">
        <v>10</v>
      </c>
      <c r="P24" s="39">
        <v>4435.93</v>
      </c>
      <c r="Q24" s="39">
        <v>10.06</v>
      </c>
      <c r="R24" s="36">
        <v>2645.69</v>
      </c>
    </row>
    <row r="25" ht="20" customHeight="1">
      <c r="A25" s="40" t="str">
        <v>2026-08-16T07:32:26+09:00</v>
      </c>
      <c r="B25" s="40" t="str">
        <v>2026.08.16</v>
      </c>
      <c r="C25" s="40" t="str">
        <v>20260809</v>
      </c>
      <c r="D25" s="40" t="str">
        <v>20260816</v>
      </c>
      <c r="E25" s="40" t="str">
        <v>경기</v>
      </c>
      <c r="F25" s="40" t="str">
        <v>남양주시</v>
      </c>
      <c r="G25" s="40" t="str">
        <v>다산동</v>
      </c>
      <c r="H25" s="40" t="str">
        <v>경기 남양주시 다산동</v>
      </c>
      <c r="I25" s="40" t="str">
        <v>41360</v>
      </c>
      <c r="J25" s="40" t="str">
        <v/>
      </c>
      <c r="K25" s="41" t="str">
        <v>41360:다산동</v>
      </c>
      <c r="L25" s="42" t="str">
        <v>다산롯데캐슬</v>
      </c>
      <c r="M25" s="43">
        <v>84.97</v>
      </c>
      <c r="N25" s="44">
        <v>25.7</v>
      </c>
      <c r="O25" s="44">
        <v>10</v>
      </c>
      <c r="P25" s="44">
        <v>4435.21</v>
      </c>
      <c r="Q25" s="44">
        <v>11.4</v>
      </c>
      <c r="R25" s="41">
        <v>2334.32</v>
      </c>
    </row>
    <row r="26" ht="20" customHeight="1">
      <c r="A26" s="35" t="str">
        <v>2026-08-16T07:32:26+09:00</v>
      </c>
      <c r="B26" s="35" t="str">
        <v>2026.08.16</v>
      </c>
      <c r="C26" s="35" t="str">
        <v>20260809</v>
      </c>
      <c r="D26" s="35" t="str">
        <v>20260816</v>
      </c>
      <c r="E26" s="35" t="str">
        <v>경기</v>
      </c>
      <c r="F26" s="35" t="str">
        <v>남양주시</v>
      </c>
      <c r="G26" s="35" t="str">
        <v>다산동</v>
      </c>
      <c r="H26" s="35" t="str">
        <v>경기 남양주시 다산동</v>
      </c>
      <c r="I26" s="35" t="str">
        <v>41360</v>
      </c>
      <c r="J26" s="35" t="str">
        <v/>
      </c>
      <c r="K26" s="36" t="str">
        <v>41360:다산동</v>
      </c>
      <c r="L26" s="37" t="str">
        <v>다산롯데캐슬</v>
      </c>
      <c r="M26" s="38">
        <v>84.99</v>
      </c>
      <c r="N26" s="39">
        <v>25.7</v>
      </c>
      <c r="O26" s="39">
        <v>10</v>
      </c>
      <c r="P26" s="39">
        <v>4648.09</v>
      </c>
      <c r="Q26" s="39">
        <v>11.95</v>
      </c>
      <c r="R26" s="36">
        <v>2722.73</v>
      </c>
    </row>
    <row r="27" ht="20" customHeight="1">
      <c r="A27" s="40" t="str">
        <v>2026-08-16T07:32:26+09:00</v>
      </c>
      <c r="B27" s="40" t="str">
        <v>2026.08.16</v>
      </c>
      <c r="C27" s="40" t="str">
        <v>20260809</v>
      </c>
      <c r="D27" s="40" t="str">
        <v>20260816</v>
      </c>
      <c r="E27" s="40" t="str">
        <v>경기</v>
      </c>
      <c r="F27" s="40" t="str">
        <v>남양주시</v>
      </c>
      <c r="G27" s="40" t="str">
        <v>다산동</v>
      </c>
      <c r="H27" s="40" t="str">
        <v>경기 남양주시 다산동</v>
      </c>
      <c r="I27" s="40" t="str">
        <v>41360</v>
      </c>
      <c r="J27" s="40" t="str">
        <v/>
      </c>
      <c r="K27" s="41" t="str">
        <v>41360:다산동</v>
      </c>
      <c r="L27" s="42" t="str">
        <v>다산리버펠리체1단지</v>
      </c>
      <c r="M27" s="43">
        <v>59.96</v>
      </c>
      <c r="N27" s="44">
        <v>18.1</v>
      </c>
      <c r="O27" s="44">
        <v>22</v>
      </c>
      <c r="P27" s="44">
        <v>3211.31</v>
      </c>
      <c r="Q27" s="44">
        <v>5.83</v>
      </c>
      <c r="R27" s="41">
        <v>2272.58</v>
      </c>
    </row>
    <row r="28" ht="20" customHeight="1">
      <c r="A28" s="35" t="str">
        <v>2026-08-16T07:32:26+09:00</v>
      </c>
      <c r="B28" s="35" t="str">
        <v>2026.08.16</v>
      </c>
      <c r="C28" s="35" t="str">
        <v>20260809</v>
      </c>
      <c r="D28" s="35" t="str">
        <v>20260816</v>
      </c>
      <c r="E28" s="35" t="str">
        <v>경기</v>
      </c>
      <c r="F28" s="35" t="str">
        <v>남양주시</v>
      </c>
      <c r="G28" s="35" t="str">
        <v>다산동</v>
      </c>
      <c r="H28" s="35" t="str">
        <v>경기 남양주시 다산동</v>
      </c>
      <c r="I28" s="35" t="str">
        <v>41360</v>
      </c>
      <c r="J28" s="35" t="str">
        <v/>
      </c>
      <c r="K28" s="36" t="str">
        <v>41360:다산동</v>
      </c>
      <c r="L28" s="37" t="str">
        <v>다산리버펠리체1단지</v>
      </c>
      <c r="M28" s="38">
        <v>70.86</v>
      </c>
      <c r="N28" s="39">
        <v>21.4</v>
      </c>
      <c r="O28" s="39">
        <v>22</v>
      </c>
      <c r="P28" s="39">
        <v>2881.99</v>
      </c>
      <c r="Q28" s="39">
        <v>6.18</v>
      </c>
      <c r="R28" s="36">
        <v>2239.25</v>
      </c>
    </row>
    <row r="29" ht="20" customHeight="1">
      <c r="A29" s="40" t="str">
        <v>2026-08-16T07:32:26+09:00</v>
      </c>
      <c r="B29" s="40" t="str">
        <v>2026.08.16</v>
      </c>
      <c r="C29" s="40" t="str">
        <v>20260809</v>
      </c>
      <c r="D29" s="40" t="str">
        <v>20260816</v>
      </c>
      <c r="E29" s="40" t="str">
        <v>경기</v>
      </c>
      <c r="F29" s="40" t="str">
        <v>남양주시</v>
      </c>
      <c r="G29" s="40" t="str">
        <v>다산동</v>
      </c>
      <c r="H29" s="40" t="str">
        <v>경기 남양주시 다산동</v>
      </c>
      <c r="I29" s="40" t="str">
        <v>41360</v>
      </c>
      <c r="J29" s="40" t="str">
        <v/>
      </c>
      <c r="K29" s="41" t="str">
        <v>41360:다산동</v>
      </c>
      <c r="L29" s="42" t="str">
        <v>다산리버펠리체1단지</v>
      </c>
      <c r="M29" s="43">
        <v>84.98</v>
      </c>
      <c r="N29" s="44">
        <v>25.7</v>
      </c>
      <c r="O29" s="44">
        <v>22</v>
      </c>
      <c r="P29" s="44">
        <v>2528.47</v>
      </c>
      <c r="Q29" s="44">
        <v>6.5</v>
      </c>
      <c r="R29" s="41">
        <v>2061.68</v>
      </c>
    </row>
    <row r="30" ht="20" customHeight="1">
      <c r="A30" s="35" t="str">
        <v>2026-08-16T07:32:26+09:00</v>
      </c>
      <c r="B30" s="35" t="str">
        <v>2026.08.16</v>
      </c>
      <c r="C30" s="35" t="str">
        <v>20260809</v>
      </c>
      <c r="D30" s="35" t="str">
        <v>20260816</v>
      </c>
      <c r="E30" s="35" t="str">
        <v>경기</v>
      </c>
      <c r="F30" s="35" t="str">
        <v>남양주시</v>
      </c>
      <c r="G30" s="35" t="str">
        <v>다산동</v>
      </c>
      <c r="H30" s="35" t="str">
        <v>경기 남양주시 다산동</v>
      </c>
      <c r="I30" s="35" t="str">
        <v>41360</v>
      </c>
      <c r="J30" s="35" t="str">
        <v/>
      </c>
      <c r="K30" s="36" t="str">
        <v>41360:다산동</v>
      </c>
      <c r="L30" s="37" t="str">
        <v>다산리버펠리체1단지</v>
      </c>
      <c r="M30" s="38">
        <v>119.46</v>
      </c>
      <c r="N30" s="39">
        <v>36.1</v>
      </c>
      <c r="O30" s="39">
        <v>22</v>
      </c>
      <c r="P30" s="39">
        <v>2111.17</v>
      </c>
      <c r="Q30" s="39">
        <v>7.63</v>
      </c>
      <c r="R30" s="36">
        <v>1407.74</v>
      </c>
    </row>
    <row r="31" ht="20" customHeight="1">
      <c r="A31" s="40" t="str">
        <v>2026-08-16T07:32:26+09:00</v>
      </c>
      <c r="B31" s="40" t="str">
        <v>2026.08.16</v>
      </c>
      <c r="C31" s="40" t="str">
        <v>20260809</v>
      </c>
      <c r="D31" s="40" t="str">
        <v>20260816</v>
      </c>
      <c r="E31" s="40" t="str">
        <v>경기</v>
      </c>
      <c r="F31" s="40" t="str">
        <v>남양주시</v>
      </c>
      <c r="G31" s="40" t="str">
        <v>다산동</v>
      </c>
      <c r="H31" s="40" t="str">
        <v>경기 남양주시 다산동</v>
      </c>
      <c r="I31" s="40" t="str">
        <v>41360</v>
      </c>
      <c r="J31" s="40" t="str">
        <v/>
      </c>
      <c r="K31" s="41" t="str">
        <v>41360:다산동</v>
      </c>
      <c r="L31" s="42" t="str">
        <v>다산리버펠리체2단지</v>
      </c>
      <c r="M31" s="43">
        <v>65.87</v>
      </c>
      <c r="N31" s="44">
        <v>19.9</v>
      </c>
      <c r="O31" s="44">
        <v>22</v>
      </c>
      <c r="P31" s="44">
        <v>3185.91</v>
      </c>
      <c r="Q31" s="44">
        <v>6.35</v>
      </c>
      <c r="R31" s="41">
        <v>2361.44</v>
      </c>
    </row>
    <row r="32" ht="20" customHeight="1">
      <c r="A32" s="35" t="str">
        <v>2026-08-16T07:32:26+09:00</v>
      </c>
      <c r="B32" s="35" t="str">
        <v>2026.08.16</v>
      </c>
      <c r="C32" s="35" t="str">
        <v>20260809</v>
      </c>
      <c r="D32" s="35" t="str">
        <v>20260816</v>
      </c>
      <c r="E32" s="35" t="str">
        <v>경기</v>
      </c>
      <c r="F32" s="35" t="str">
        <v>남양주시</v>
      </c>
      <c r="G32" s="35" t="str">
        <v>다산동</v>
      </c>
      <c r="H32" s="35" t="str">
        <v>경기 남양주시 다산동</v>
      </c>
      <c r="I32" s="35" t="str">
        <v>41360</v>
      </c>
      <c r="J32" s="35" t="str">
        <v/>
      </c>
      <c r="K32" s="36" t="str">
        <v>41360:다산동</v>
      </c>
      <c r="L32" s="37" t="str">
        <v>다산리버펠리체2단지</v>
      </c>
      <c r="M32" s="38">
        <v>70.86</v>
      </c>
      <c r="N32" s="39">
        <v>21.4</v>
      </c>
      <c r="O32" s="39">
        <v>22</v>
      </c>
      <c r="P32" s="39">
        <v>2868.16</v>
      </c>
      <c r="Q32" s="39">
        <v>6.15</v>
      </c>
      <c r="R32" s="36">
        <v>1854.93</v>
      </c>
    </row>
    <row r="33" ht="20" customHeight="1">
      <c r="A33" s="40" t="str">
        <v>2026-08-16T07:32:26+09:00</v>
      </c>
      <c r="B33" s="40" t="str">
        <v>2026.08.16</v>
      </c>
      <c r="C33" s="40" t="str">
        <v>20260809</v>
      </c>
      <c r="D33" s="40" t="str">
        <v>20260816</v>
      </c>
      <c r="E33" s="40" t="str">
        <v>경기</v>
      </c>
      <c r="F33" s="40" t="str">
        <v>남양주시</v>
      </c>
      <c r="G33" s="40" t="str">
        <v>다산동</v>
      </c>
      <c r="H33" s="40" t="str">
        <v>경기 남양주시 다산동</v>
      </c>
      <c r="I33" s="40" t="str">
        <v>41360</v>
      </c>
      <c r="J33" s="40" t="str">
        <v/>
      </c>
      <c r="K33" s="41" t="str">
        <v>41360:다산동</v>
      </c>
      <c r="L33" s="42" t="str">
        <v>다산리버펠리체2단지</v>
      </c>
      <c r="M33" s="43">
        <v>84.98</v>
      </c>
      <c r="N33" s="44">
        <v>25.7</v>
      </c>
      <c r="O33" s="44">
        <v>22</v>
      </c>
      <c r="P33" s="44">
        <v>2713.24</v>
      </c>
      <c r="Q33" s="44">
        <v>6.98</v>
      </c>
      <c r="R33" s="41">
        <v>1624.06</v>
      </c>
    </row>
    <row r="34" ht="20" customHeight="1">
      <c r="A34" s="35" t="str">
        <v>2026-08-16T07:32:26+09:00</v>
      </c>
      <c r="B34" s="35" t="str">
        <v>2026.08.16</v>
      </c>
      <c r="C34" s="35" t="str">
        <v>20260809</v>
      </c>
      <c r="D34" s="35" t="str">
        <v>20260816</v>
      </c>
      <c r="E34" s="35" t="str">
        <v>경기</v>
      </c>
      <c r="F34" s="35" t="str">
        <v>남양주시</v>
      </c>
      <c r="G34" s="35" t="str">
        <v>다산동</v>
      </c>
      <c r="H34" s="35" t="str">
        <v>경기 남양주시 다산동</v>
      </c>
      <c r="I34" s="35" t="str">
        <v>41360</v>
      </c>
      <c r="J34" s="35" t="str">
        <v/>
      </c>
      <c r="K34" s="36" t="str">
        <v>41360:다산동</v>
      </c>
      <c r="L34" s="37" t="str">
        <v>다산리버펠리체2단지</v>
      </c>
      <c r="M34" s="38">
        <v>119.46</v>
      </c>
      <c r="N34" s="39">
        <v>36.1</v>
      </c>
      <c r="O34" s="39">
        <v>22</v>
      </c>
      <c r="P34" s="39">
        <v>2089.37</v>
      </c>
      <c r="Q34" s="39">
        <v>7.55</v>
      </c>
      <c r="R34" s="35" t="str">
        <v/>
      </c>
    </row>
    <row r="35" ht="20" customHeight="1">
      <c r="A35" s="40" t="str">
        <v>2026-08-16T07:32:26+09:00</v>
      </c>
      <c r="B35" s="40" t="str">
        <v>2026.08.16</v>
      </c>
      <c r="C35" s="40" t="str">
        <v>20260809</v>
      </c>
      <c r="D35" s="40" t="str">
        <v>20260816</v>
      </c>
      <c r="E35" s="40" t="str">
        <v>경기</v>
      </c>
      <c r="F35" s="40" t="str">
        <v>남양주시</v>
      </c>
      <c r="G35" s="40" t="str">
        <v>다산동</v>
      </c>
      <c r="H35" s="40" t="str">
        <v>경기 남양주시 다산동</v>
      </c>
      <c r="I35" s="40" t="str">
        <v>41360</v>
      </c>
      <c r="J35" s="40" t="str">
        <v/>
      </c>
      <c r="K35" s="41" t="str">
        <v>41360:다산동</v>
      </c>
      <c r="L35" s="42" t="str">
        <v>다산리버펠리체3단지</v>
      </c>
      <c r="M35" s="43">
        <v>84.98</v>
      </c>
      <c r="N35" s="44">
        <v>25.7</v>
      </c>
      <c r="O35" s="44">
        <v>22</v>
      </c>
      <c r="P35" s="44">
        <v>2616.85</v>
      </c>
      <c r="Q35" s="44">
        <v>6.73</v>
      </c>
      <c r="R35" s="41">
        <v>1763.99</v>
      </c>
    </row>
    <row r="36" ht="20" customHeight="1">
      <c r="A36" s="35" t="str">
        <v>2026-08-16T07:32:26+09:00</v>
      </c>
      <c r="B36" s="35" t="str">
        <v>2026.08.16</v>
      </c>
      <c r="C36" s="35" t="str">
        <v>20260809</v>
      </c>
      <c r="D36" s="35" t="str">
        <v>20260816</v>
      </c>
      <c r="E36" s="35" t="str">
        <v>경기</v>
      </c>
      <c r="F36" s="35" t="str">
        <v>남양주시</v>
      </c>
      <c r="G36" s="35" t="str">
        <v>다산동</v>
      </c>
      <c r="H36" s="35" t="str">
        <v>경기 남양주시 다산동</v>
      </c>
      <c r="I36" s="35" t="str">
        <v>41360</v>
      </c>
      <c r="J36" s="35" t="str">
        <v/>
      </c>
      <c r="K36" s="36" t="str">
        <v>41360:다산동</v>
      </c>
      <c r="L36" s="37" t="str">
        <v>다산반도유보라메이플타운</v>
      </c>
      <c r="M36" s="38">
        <v>82.2</v>
      </c>
      <c r="N36" s="39">
        <v>24.9</v>
      </c>
      <c r="O36" s="39">
        <v>9</v>
      </c>
      <c r="P36" s="39">
        <v>3967.5</v>
      </c>
      <c r="Q36" s="39">
        <v>9.87</v>
      </c>
      <c r="R36" s="36">
        <v>2143.22</v>
      </c>
    </row>
    <row r="37" ht="20" customHeight="1">
      <c r="A37" s="40" t="str">
        <v>2026-08-16T07:32:26+09:00</v>
      </c>
      <c r="B37" s="40" t="str">
        <v>2026.08.16</v>
      </c>
      <c r="C37" s="40" t="str">
        <v>20260809</v>
      </c>
      <c r="D37" s="40" t="str">
        <v>20260816</v>
      </c>
      <c r="E37" s="40" t="str">
        <v>경기</v>
      </c>
      <c r="F37" s="40" t="str">
        <v>남양주시</v>
      </c>
      <c r="G37" s="40" t="str">
        <v>다산동</v>
      </c>
      <c r="H37" s="40" t="str">
        <v>경기 남양주시 다산동</v>
      </c>
      <c r="I37" s="40" t="str">
        <v>41360</v>
      </c>
      <c r="J37" s="40" t="str">
        <v/>
      </c>
      <c r="K37" s="41" t="str">
        <v>41360:다산동</v>
      </c>
      <c r="L37" s="42" t="str">
        <v>다산반도유보라메이플타운</v>
      </c>
      <c r="M37" s="43">
        <v>84.97</v>
      </c>
      <c r="N37" s="44">
        <v>25.7</v>
      </c>
      <c r="O37" s="44">
        <v>9</v>
      </c>
      <c r="P37" s="44">
        <v>3967.5</v>
      </c>
      <c r="Q37" s="44">
        <v>10.2</v>
      </c>
      <c r="R37" s="41">
        <v>2234.51</v>
      </c>
    </row>
    <row r="38" ht="20" customHeight="1">
      <c r="A38" s="35" t="str">
        <v>2026-08-16T07:32:26+09:00</v>
      </c>
      <c r="B38" s="35" t="str">
        <v>2026.08.16</v>
      </c>
      <c r="C38" s="35" t="str">
        <v>20260809</v>
      </c>
      <c r="D38" s="35" t="str">
        <v>20260816</v>
      </c>
      <c r="E38" s="35" t="str">
        <v>경기</v>
      </c>
      <c r="F38" s="35" t="str">
        <v>남양주시</v>
      </c>
      <c r="G38" s="35" t="str">
        <v>다산동</v>
      </c>
      <c r="H38" s="35" t="str">
        <v>경기 남양주시 다산동</v>
      </c>
      <c r="I38" s="35" t="str">
        <v>41360</v>
      </c>
      <c r="J38" s="35" t="str">
        <v/>
      </c>
      <c r="K38" s="36" t="str">
        <v>41360:다산동</v>
      </c>
      <c r="L38" s="37" t="str">
        <v>다산센트레빌</v>
      </c>
      <c r="M38" s="38">
        <v>59.99</v>
      </c>
      <c r="N38" s="39">
        <v>18.1</v>
      </c>
      <c r="O38" s="39">
        <v>11</v>
      </c>
      <c r="P38" s="39">
        <v>3785.75</v>
      </c>
      <c r="Q38" s="39">
        <v>6.87</v>
      </c>
      <c r="R38" s="36">
        <v>1477.21</v>
      </c>
    </row>
    <row r="39" ht="20" customHeight="1">
      <c r="A39" s="40" t="str">
        <v>2026-08-16T07:32:26+09:00</v>
      </c>
      <c r="B39" s="40" t="str">
        <v>2026.08.16</v>
      </c>
      <c r="C39" s="40" t="str">
        <v>20260809</v>
      </c>
      <c r="D39" s="40" t="str">
        <v>20260816</v>
      </c>
      <c r="E39" s="40" t="str">
        <v>경기</v>
      </c>
      <c r="F39" s="40" t="str">
        <v>남양주시</v>
      </c>
      <c r="G39" s="40" t="str">
        <v>다산동</v>
      </c>
      <c r="H39" s="40" t="str">
        <v>경기 남양주시 다산동</v>
      </c>
      <c r="I39" s="40" t="str">
        <v>41360</v>
      </c>
      <c r="J39" s="40" t="str">
        <v/>
      </c>
      <c r="K39" s="41" t="str">
        <v>41360:다산동</v>
      </c>
      <c r="L39" s="42" t="str">
        <v>다산센트레빌</v>
      </c>
      <c r="M39" s="43">
        <v>84.99</v>
      </c>
      <c r="N39" s="44">
        <v>25.7</v>
      </c>
      <c r="O39" s="44">
        <v>11</v>
      </c>
      <c r="P39" s="44">
        <v>2878.32</v>
      </c>
      <c r="Q39" s="44">
        <v>7.4</v>
      </c>
      <c r="R39" s="41">
        <v>2022.6</v>
      </c>
    </row>
    <row r="40" ht="20" customHeight="1">
      <c r="A40" s="35" t="str">
        <v>2026-08-16T07:32:26+09:00</v>
      </c>
      <c r="B40" s="35" t="str">
        <v>2026.08.16</v>
      </c>
      <c r="C40" s="35" t="str">
        <v>20260809</v>
      </c>
      <c r="D40" s="35" t="str">
        <v>20260816</v>
      </c>
      <c r="E40" s="35" t="str">
        <v>경기</v>
      </c>
      <c r="F40" s="35" t="str">
        <v>남양주시</v>
      </c>
      <c r="G40" s="35" t="str">
        <v>다산동</v>
      </c>
      <c r="H40" s="35" t="str">
        <v>경기 남양주시 다산동</v>
      </c>
      <c r="I40" s="35" t="str">
        <v>41360</v>
      </c>
      <c r="J40" s="35" t="str">
        <v/>
      </c>
      <c r="K40" s="36" t="str">
        <v>41360:다산동</v>
      </c>
      <c r="L40" s="37" t="str">
        <v>다산센트레빌</v>
      </c>
      <c r="M40" s="38">
        <v>114.93</v>
      </c>
      <c r="N40" s="39">
        <v>34.8</v>
      </c>
      <c r="O40" s="39">
        <v>11</v>
      </c>
      <c r="P40" s="39">
        <v>2502.42</v>
      </c>
      <c r="Q40" s="39">
        <v>8.7</v>
      </c>
      <c r="R40" s="36">
        <v>1517.53</v>
      </c>
    </row>
    <row r="41" ht="20" customHeight="1">
      <c r="A41" s="40" t="str">
        <v>2026-08-16T07:32:26+09:00</v>
      </c>
      <c r="B41" s="40" t="str">
        <v>2026.08.16</v>
      </c>
      <c r="C41" s="40" t="str">
        <v>20260809</v>
      </c>
      <c r="D41" s="40" t="str">
        <v>20260816</v>
      </c>
      <c r="E41" s="40" t="str">
        <v>경기</v>
      </c>
      <c r="F41" s="40" t="str">
        <v>남양주시</v>
      </c>
      <c r="G41" s="40" t="str">
        <v>다산동</v>
      </c>
      <c r="H41" s="40" t="str">
        <v>경기 남양주시 다산동</v>
      </c>
      <c r="I41" s="40" t="str">
        <v>41360</v>
      </c>
      <c r="J41" s="40" t="str">
        <v/>
      </c>
      <c r="K41" s="41" t="str">
        <v>41360:다산동</v>
      </c>
      <c r="L41" s="42" t="str">
        <v>다산신안인스빌퍼스트리버</v>
      </c>
      <c r="M41" s="43">
        <v>84.96</v>
      </c>
      <c r="N41" s="44">
        <v>25.7</v>
      </c>
      <c r="O41" s="44">
        <v>8</v>
      </c>
      <c r="P41" s="44">
        <v>3515.03</v>
      </c>
      <c r="Q41" s="44">
        <v>9.03</v>
      </c>
      <c r="R41" s="41">
        <v>1961.16</v>
      </c>
    </row>
    <row r="42" ht="20" customHeight="1">
      <c r="A42" s="35" t="str">
        <v>2026-08-16T07:32:26+09:00</v>
      </c>
      <c r="B42" s="35" t="str">
        <v>2026.08.16</v>
      </c>
      <c r="C42" s="35" t="str">
        <v>20260809</v>
      </c>
      <c r="D42" s="35" t="str">
        <v>20260816</v>
      </c>
      <c r="E42" s="35" t="str">
        <v>경기</v>
      </c>
      <c r="F42" s="35" t="str">
        <v>남양주시</v>
      </c>
      <c r="G42" s="35" t="str">
        <v>다산동</v>
      </c>
      <c r="H42" s="35" t="str">
        <v>경기 남양주시 다산동</v>
      </c>
      <c r="I42" s="35" t="str">
        <v>41360</v>
      </c>
      <c r="J42" s="35" t="str">
        <v/>
      </c>
      <c r="K42" s="36" t="str">
        <v>41360:다산동</v>
      </c>
      <c r="L42" s="37" t="str">
        <v>다산신안인스빌퍼스트리버</v>
      </c>
      <c r="M42" s="38">
        <v>84.97</v>
      </c>
      <c r="N42" s="39">
        <v>25.7</v>
      </c>
      <c r="O42" s="39">
        <v>8</v>
      </c>
      <c r="P42" s="39">
        <v>3456.94</v>
      </c>
      <c r="Q42" s="39">
        <v>8.89</v>
      </c>
      <c r="R42" s="36">
        <v>1920.09</v>
      </c>
    </row>
    <row r="43" ht="20" customHeight="1">
      <c r="A43" s="40" t="str">
        <v>2026-08-16T07:32:26+09:00</v>
      </c>
      <c r="B43" s="40" t="str">
        <v>2026.08.16</v>
      </c>
      <c r="C43" s="40" t="str">
        <v>20260809</v>
      </c>
      <c r="D43" s="40" t="str">
        <v>20260816</v>
      </c>
      <c r="E43" s="40" t="str">
        <v>경기</v>
      </c>
      <c r="F43" s="40" t="str">
        <v>남양주시</v>
      </c>
      <c r="G43" s="40" t="str">
        <v>다산동</v>
      </c>
      <c r="H43" s="40" t="str">
        <v>경기 남양주시 다산동</v>
      </c>
      <c r="I43" s="40" t="str">
        <v>41360</v>
      </c>
      <c r="J43" s="40" t="str">
        <v/>
      </c>
      <c r="K43" s="41" t="str">
        <v>41360:다산동</v>
      </c>
      <c r="L43" s="42" t="str">
        <v>다산신안인스빌퍼스트포레</v>
      </c>
      <c r="M43" s="43">
        <v>84.96</v>
      </c>
      <c r="N43" s="44">
        <v>25.7</v>
      </c>
      <c r="O43" s="44">
        <v>7</v>
      </c>
      <c r="P43" s="44">
        <v>3482.61</v>
      </c>
      <c r="Q43" s="44">
        <v>8.95</v>
      </c>
      <c r="R43" s="41">
        <v>1756.87</v>
      </c>
    </row>
    <row r="44" ht="20" customHeight="1">
      <c r="A44" s="35" t="str">
        <v>2026-08-16T07:32:26+09:00</v>
      </c>
      <c r="B44" s="35" t="str">
        <v>2026.08.16</v>
      </c>
      <c r="C44" s="35" t="str">
        <v>20260809</v>
      </c>
      <c r="D44" s="35" t="str">
        <v>20260816</v>
      </c>
      <c r="E44" s="35" t="str">
        <v>경기</v>
      </c>
      <c r="F44" s="35" t="str">
        <v>남양주시</v>
      </c>
      <c r="G44" s="35" t="str">
        <v>다산동</v>
      </c>
      <c r="H44" s="35" t="str">
        <v>경기 남양주시 다산동</v>
      </c>
      <c r="I44" s="35" t="str">
        <v>41360</v>
      </c>
      <c r="J44" s="35" t="str">
        <v/>
      </c>
      <c r="K44" s="36" t="str">
        <v>41360:다산동</v>
      </c>
      <c r="L44" s="37" t="str">
        <v>다산신안인스빌퍼스트포레</v>
      </c>
      <c r="M44" s="38">
        <v>84.97</v>
      </c>
      <c r="N44" s="39">
        <v>25.7</v>
      </c>
      <c r="O44" s="39">
        <v>7</v>
      </c>
      <c r="P44" s="39">
        <v>3735.13</v>
      </c>
      <c r="Q44" s="39">
        <v>9.6</v>
      </c>
      <c r="R44" s="36">
        <v>2171.63</v>
      </c>
    </row>
    <row r="45" ht="20" customHeight="1">
      <c r="A45" s="40" t="str">
        <v>2026-08-16T07:32:26+09:00</v>
      </c>
      <c r="B45" s="40" t="str">
        <v>2026.08.16</v>
      </c>
      <c r="C45" s="40" t="str">
        <v>20260809</v>
      </c>
      <c r="D45" s="40" t="str">
        <v>20260816</v>
      </c>
      <c r="E45" s="40" t="str">
        <v>경기</v>
      </c>
      <c r="F45" s="40" t="str">
        <v>남양주시</v>
      </c>
      <c r="G45" s="40" t="str">
        <v>다산동</v>
      </c>
      <c r="H45" s="40" t="str">
        <v>경기 남양주시 다산동</v>
      </c>
      <c r="I45" s="40" t="str">
        <v>41360</v>
      </c>
      <c r="J45" s="40" t="str">
        <v/>
      </c>
      <c r="K45" s="41" t="str">
        <v>41360:다산동</v>
      </c>
      <c r="L45" s="42" t="str">
        <v>다산아이파크</v>
      </c>
      <c r="M45" s="43">
        <v>84.95</v>
      </c>
      <c r="N45" s="44">
        <v>25.7</v>
      </c>
      <c r="O45" s="44">
        <v>10</v>
      </c>
      <c r="P45" s="44">
        <v>3862.26</v>
      </c>
      <c r="Q45" s="44">
        <v>9.93</v>
      </c>
      <c r="R45" s="41">
        <v>2081.92</v>
      </c>
    </row>
    <row r="46" ht="20" customHeight="1">
      <c r="A46" s="35" t="str">
        <v>2026-08-16T07:32:26+09:00</v>
      </c>
      <c r="B46" s="35" t="str">
        <v>2026.08.16</v>
      </c>
      <c r="C46" s="35" t="str">
        <v>20260809</v>
      </c>
      <c r="D46" s="35" t="str">
        <v>20260816</v>
      </c>
      <c r="E46" s="35" t="str">
        <v>경기</v>
      </c>
      <c r="F46" s="35" t="str">
        <v>남양주시</v>
      </c>
      <c r="G46" s="35" t="str">
        <v>다산동</v>
      </c>
      <c r="H46" s="35" t="str">
        <v>경기 남양주시 다산동</v>
      </c>
      <c r="I46" s="35" t="str">
        <v>41360</v>
      </c>
      <c r="J46" s="35" t="str">
        <v/>
      </c>
      <c r="K46" s="36" t="str">
        <v>41360:다산동</v>
      </c>
      <c r="L46" s="37" t="str">
        <v>다산아이파크</v>
      </c>
      <c r="M46" s="38">
        <v>84.98</v>
      </c>
      <c r="N46" s="39">
        <v>25.7</v>
      </c>
      <c r="O46" s="39">
        <v>10</v>
      </c>
      <c r="P46" s="39">
        <v>3755.87</v>
      </c>
      <c r="Q46" s="39">
        <v>9.65</v>
      </c>
      <c r="R46" s="36">
        <v>2042.29</v>
      </c>
    </row>
    <row r="47" ht="20" customHeight="1">
      <c r="A47" s="40" t="str">
        <v>2026-08-16T07:32:26+09:00</v>
      </c>
      <c r="B47" s="40" t="str">
        <v>2026.08.16</v>
      </c>
      <c r="C47" s="40" t="str">
        <v>20260809</v>
      </c>
      <c r="D47" s="40" t="str">
        <v>20260816</v>
      </c>
      <c r="E47" s="40" t="str">
        <v>경기</v>
      </c>
      <c r="F47" s="40" t="str">
        <v>남양주시</v>
      </c>
      <c r="G47" s="40" t="str">
        <v>다산동</v>
      </c>
      <c r="H47" s="40" t="str">
        <v>경기 남양주시 다산동</v>
      </c>
      <c r="I47" s="40" t="str">
        <v>41360</v>
      </c>
      <c r="J47" s="40" t="str">
        <v/>
      </c>
      <c r="K47" s="41" t="str">
        <v>41360:다산동</v>
      </c>
      <c r="L47" s="42" t="str">
        <v>다산아이파크</v>
      </c>
      <c r="M47" s="43">
        <v>97.96</v>
      </c>
      <c r="N47" s="44">
        <v>29.6</v>
      </c>
      <c r="O47" s="44">
        <v>10</v>
      </c>
      <c r="P47" s="44">
        <v>3712.09</v>
      </c>
      <c r="Q47" s="44">
        <v>11</v>
      </c>
      <c r="R47" s="41">
        <v>2138.67</v>
      </c>
    </row>
    <row r="48" ht="20" customHeight="1">
      <c r="A48" s="35" t="str">
        <v>2026-08-16T07:32:26+09:00</v>
      </c>
      <c r="B48" s="35" t="str">
        <v>2026.08.16</v>
      </c>
      <c r="C48" s="35" t="str">
        <v>20260809</v>
      </c>
      <c r="D48" s="35" t="str">
        <v>20260816</v>
      </c>
      <c r="E48" s="35" t="str">
        <v>경기</v>
      </c>
      <c r="F48" s="35" t="str">
        <v>남양주시</v>
      </c>
      <c r="G48" s="35" t="str">
        <v>다산동</v>
      </c>
      <c r="H48" s="35" t="str">
        <v>경기 남양주시 다산동</v>
      </c>
      <c r="I48" s="35" t="str">
        <v>41360</v>
      </c>
      <c r="J48" s="35" t="str">
        <v/>
      </c>
      <c r="K48" s="36" t="str">
        <v>41360:다산동</v>
      </c>
      <c r="L48" s="37" t="str">
        <v>다산유보라마크뷰</v>
      </c>
      <c r="M48" s="38">
        <v>47.99</v>
      </c>
      <c r="N48" s="39">
        <v>14.5</v>
      </c>
      <c r="O48" s="39">
        <v>3</v>
      </c>
      <c r="P48" s="39">
        <v>3857.55</v>
      </c>
      <c r="Q48" s="39">
        <v>5.6</v>
      </c>
      <c r="R48" s="36">
        <v>2500.52</v>
      </c>
    </row>
    <row r="49" ht="20" customHeight="1">
      <c r="A49" s="40" t="str">
        <v>2026-08-16T07:32:26+09:00</v>
      </c>
      <c r="B49" s="40" t="str">
        <v>2026.08.16</v>
      </c>
      <c r="C49" s="40" t="str">
        <v>20260809</v>
      </c>
      <c r="D49" s="40" t="str">
        <v>20260816</v>
      </c>
      <c r="E49" s="40" t="str">
        <v>경기</v>
      </c>
      <c r="F49" s="40" t="str">
        <v>남양주시</v>
      </c>
      <c r="G49" s="40" t="str">
        <v>다산동</v>
      </c>
      <c r="H49" s="40" t="str">
        <v>경기 남양주시 다산동</v>
      </c>
      <c r="I49" s="40" t="str">
        <v>41360</v>
      </c>
      <c r="J49" s="40" t="str">
        <v/>
      </c>
      <c r="K49" s="41" t="str">
        <v>41360:다산동</v>
      </c>
      <c r="L49" s="42" t="str">
        <v>다산유보라마크뷰</v>
      </c>
      <c r="M49" s="43">
        <v>59.75</v>
      </c>
      <c r="N49" s="44">
        <v>18.1</v>
      </c>
      <c r="O49" s="44">
        <v>3</v>
      </c>
      <c r="P49" s="44">
        <v>4094.19</v>
      </c>
      <c r="Q49" s="44">
        <v>7.4</v>
      </c>
      <c r="R49" s="41">
        <v>2766.35</v>
      </c>
    </row>
    <row r="50" ht="20" customHeight="1">
      <c r="A50" s="35" t="str">
        <v>2026-08-16T07:32:26+09:00</v>
      </c>
      <c r="B50" s="35" t="str">
        <v>2026.08.16</v>
      </c>
      <c r="C50" s="35" t="str">
        <v>20260809</v>
      </c>
      <c r="D50" s="35" t="str">
        <v>20260816</v>
      </c>
      <c r="E50" s="35" t="str">
        <v>경기</v>
      </c>
      <c r="F50" s="35" t="str">
        <v>남양주시</v>
      </c>
      <c r="G50" s="35" t="str">
        <v>다산동</v>
      </c>
      <c r="H50" s="35" t="str">
        <v>경기 남양주시 다산동</v>
      </c>
      <c r="I50" s="35" t="str">
        <v>41360</v>
      </c>
      <c r="J50" s="35" t="str">
        <v/>
      </c>
      <c r="K50" s="36" t="str">
        <v>41360:다산동</v>
      </c>
      <c r="L50" s="37" t="str">
        <v>다산유보라마크뷰</v>
      </c>
      <c r="M50" s="38">
        <v>59.98</v>
      </c>
      <c r="N50" s="39">
        <v>18.1</v>
      </c>
      <c r="O50" s="39">
        <v>3</v>
      </c>
      <c r="P50" s="39">
        <v>3802.92</v>
      </c>
      <c r="Q50" s="39">
        <v>6.9</v>
      </c>
      <c r="R50" s="36">
        <v>2204.59</v>
      </c>
    </row>
    <row r="51" ht="20" customHeight="1">
      <c r="A51" s="40" t="str">
        <v>2026-08-16T07:32:26+09:00</v>
      </c>
      <c r="B51" s="40" t="str">
        <v>2026.08.16</v>
      </c>
      <c r="C51" s="40" t="str">
        <v>20260809</v>
      </c>
      <c r="D51" s="40" t="str">
        <v>20260816</v>
      </c>
      <c r="E51" s="40" t="str">
        <v>경기</v>
      </c>
      <c r="F51" s="40" t="str">
        <v>남양주시</v>
      </c>
      <c r="G51" s="40" t="str">
        <v>다산동</v>
      </c>
      <c r="H51" s="40" t="str">
        <v>경기 남양주시 다산동</v>
      </c>
      <c r="I51" s="40" t="str">
        <v>41360</v>
      </c>
      <c r="J51" s="40" t="str">
        <v/>
      </c>
      <c r="K51" s="41" t="str">
        <v>41360:다산동</v>
      </c>
      <c r="L51" s="42" t="str">
        <v>다산유보라마크뷰</v>
      </c>
      <c r="M51" s="43">
        <v>67.99</v>
      </c>
      <c r="N51" s="44">
        <v>20.6</v>
      </c>
      <c r="O51" s="44">
        <v>3</v>
      </c>
      <c r="P51" s="44">
        <v>3733.26</v>
      </c>
      <c r="Q51" s="44">
        <v>7.68</v>
      </c>
      <c r="R51" s="41">
        <v>1940</v>
      </c>
    </row>
    <row r="52" ht="20" customHeight="1">
      <c r="A52" s="35" t="str">
        <v>2026-08-16T07:32:26+09:00</v>
      </c>
      <c r="B52" s="35" t="str">
        <v>2026.08.16</v>
      </c>
      <c r="C52" s="35" t="str">
        <v>20260809</v>
      </c>
      <c r="D52" s="35" t="str">
        <v>20260816</v>
      </c>
      <c r="E52" s="35" t="str">
        <v>경기</v>
      </c>
      <c r="F52" s="35" t="str">
        <v>남양주시</v>
      </c>
      <c r="G52" s="35" t="str">
        <v>다산동</v>
      </c>
      <c r="H52" s="35" t="str">
        <v>경기 남양주시 다산동</v>
      </c>
      <c r="I52" s="35" t="str">
        <v>41360</v>
      </c>
      <c r="J52" s="35" t="str">
        <v/>
      </c>
      <c r="K52" s="36" t="str">
        <v>41360:다산동</v>
      </c>
      <c r="L52" s="37" t="str">
        <v>다산유승한내들골든뷰</v>
      </c>
      <c r="M52" s="38">
        <v>84.67</v>
      </c>
      <c r="N52" s="39">
        <v>25.6</v>
      </c>
      <c r="O52" s="39">
        <v>9</v>
      </c>
      <c r="P52" s="39">
        <v>3708.96</v>
      </c>
      <c r="Q52" s="39">
        <v>9.5</v>
      </c>
      <c r="R52" s="36">
        <v>1750.18</v>
      </c>
    </row>
    <row r="53" ht="20" customHeight="1">
      <c r="A53" s="40" t="str">
        <v>2026-08-16T07:32:26+09:00</v>
      </c>
      <c r="B53" s="40" t="str">
        <v>2026.08.16</v>
      </c>
      <c r="C53" s="40" t="str">
        <v>20260809</v>
      </c>
      <c r="D53" s="40" t="str">
        <v>20260816</v>
      </c>
      <c r="E53" s="40" t="str">
        <v>경기</v>
      </c>
      <c r="F53" s="40" t="str">
        <v>남양주시</v>
      </c>
      <c r="G53" s="40" t="str">
        <v>다산동</v>
      </c>
      <c r="H53" s="40" t="str">
        <v>경기 남양주시 다산동</v>
      </c>
      <c r="I53" s="40" t="str">
        <v>41360</v>
      </c>
      <c r="J53" s="40" t="str">
        <v/>
      </c>
      <c r="K53" s="41" t="str">
        <v>41360:다산동</v>
      </c>
      <c r="L53" s="42" t="str">
        <v>다산유승한내들골든뷰</v>
      </c>
      <c r="M53" s="43">
        <v>84.86</v>
      </c>
      <c r="N53" s="44">
        <v>25.7</v>
      </c>
      <c r="O53" s="44">
        <v>9</v>
      </c>
      <c r="P53" s="44">
        <v>3817.86</v>
      </c>
      <c r="Q53" s="44">
        <v>9.8</v>
      </c>
      <c r="R53" s="41">
        <v>1750.18</v>
      </c>
    </row>
    <row r="54" ht="20" customHeight="1">
      <c r="A54" s="35" t="str">
        <v>2026-08-16T07:32:26+09:00</v>
      </c>
      <c r="B54" s="35" t="str">
        <v>2026.08.16</v>
      </c>
      <c r="C54" s="35" t="str">
        <v>20260809</v>
      </c>
      <c r="D54" s="35" t="str">
        <v>20260816</v>
      </c>
      <c r="E54" s="35" t="str">
        <v>경기</v>
      </c>
      <c r="F54" s="35" t="str">
        <v>남양주시</v>
      </c>
      <c r="G54" s="35" t="str">
        <v>다산동</v>
      </c>
      <c r="H54" s="35" t="str">
        <v>경기 남양주시 다산동</v>
      </c>
      <c r="I54" s="35" t="str">
        <v>41360</v>
      </c>
      <c r="J54" s="35" t="str">
        <v/>
      </c>
      <c r="K54" s="36" t="str">
        <v>41360:다산동</v>
      </c>
      <c r="L54" s="37" t="str">
        <v>다산유승한내들골든뷰</v>
      </c>
      <c r="M54" s="38">
        <v>91.61</v>
      </c>
      <c r="N54" s="39">
        <v>27.7</v>
      </c>
      <c r="O54" s="39">
        <v>9</v>
      </c>
      <c r="P54" s="39">
        <v>3608.68</v>
      </c>
      <c r="Q54" s="39">
        <v>10</v>
      </c>
      <c r="R54" s="36">
        <v>2489.99</v>
      </c>
    </row>
    <row r="55" ht="20" customHeight="1">
      <c r="A55" s="40" t="str">
        <v>2026-08-16T07:32:26+09:00</v>
      </c>
      <c r="B55" s="40" t="str">
        <v>2026.08.16</v>
      </c>
      <c r="C55" s="40" t="str">
        <v>20260809</v>
      </c>
      <c r="D55" s="40" t="str">
        <v>20260816</v>
      </c>
      <c r="E55" s="40" t="str">
        <v>경기</v>
      </c>
      <c r="F55" s="40" t="str">
        <v>남양주시</v>
      </c>
      <c r="G55" s="40" t="str">
        <v>다산동</v>
      </c>
      <c r="H55" s="40" t="str">
        <v>경기 남양주시 다산동</v>
      </c>
      <c r="I55" s="40" t="str">
        <v>41360</v>
      </c>
      <c r="J55" s="40" t="str">
        <v/>
      </c>
      <c r="K55" s="41" t="str">
        <v>41360:다산동</v>
      </c>
      <c r="L55" s="42" t="str">
        <v>다산유승한내들골든뷰</v>
      </c>
      <c r="M55" s="43">
        <v>109.76</v>
      </c>
      <c r="N55" s="44">
        <v>33.2</v>
      </c>
      <c r="O55" s="44">
        <v>9</v>
      </c>
      <c r="P55" s="44">
        <v>3341.57</v>
      </c>
      <c r="Q55" s="44">
        <v>11.1</v>
      </c>
      <c r="R55" s="41">
        <v>1286.03</v>
      </c>
    </row>
    <row r="56" ht="20" customHeight="1">
      <c r="A56" s="35" t="str">
        <v>2026-08-16T07:32:26+09:00</v>
      </c>
      <c r="B56" s="35" t="str">
        <v>2026.08.16</v>
      </c>
      <c r="C56" s="35" t="str">
        <v>20260809</v>
      </c>
      <c r="D56" s="35" t="str">
        <v>20260816</v>
      </c>
      <c r="E56" s="35" t="str">
        <v>경기</v>
      </c>
      <c r="F56" s="35" t="str">
        <v>남양주시</v>
      </c>
      <c r="G56" s="35" t="str">
        <v>다산동</v>
      </c>
      <c r="H56" s="35" t="str">
        <v>경기 남양주시 다산동</v>
      </c>
      <c r="I56" s="35" t="str">
        <v>41360</v>
      </c>
      <c r="J56" s="35" t="str">
        <v/>
      </c>
      <c r="K56" s="36" t="str">
        <v>41360:다산동</v>
      </c>
      <c r="L56" s="37" t="str">
        <v>다산유승한내들센트럴</v>
      </c>
      <c r="M56" s="38">
        <v>74.06</v>
      </c>
      <c r="N56" s="39">
        <v>22.4</v>
      </c>
      <c r="O56" s="39">
        <v>9</v>
      </c>
      <c r="P56" s="39">
        <v>4508.18</v>
      </c>
      <c r="Q56" s="39">
        <v>10.1</v>
      </c>
      <c r="R56" s="36">
        <v>2502.94</v>
      </c>
    </row>
    <row r="57" ht="20" customHeight="1">
      <c r="A57" s="40" t="str">
        <v>2026-08-16T07:32:26+09:00</v>
      </c>
      <c r="B57" s="40" t="str">
        <v>2026.08.16</v>
      </c>
      <c r="C57" s="40" t="str">
        <v>20260809</v>
      </c>
      <c r="D57" s="40" t="str">
        <v>20260816</v>
      </c>
      <c r="E57" s="40" t="str">
        <v>경기</v>
      </c>
      <c r="F57" s="40" t="str">
        <v>남양주시</v>
      </c>
      <c r="G57" s="40" t="str">
        <v>다산동</v>
      </c>
      <c r="H57" s="40" t="str">
        <v>경기 남양주시 다산동</v>
      </c>
      <c r="I57" s="40" t="str">
        <v>41360</v>
      </c>
      <c r="J57" s="40" t="str">
        <v/>
      </c>
      <c r="K57" s="41" t="str">
        <v>41360:다산동</v>
      </c>
      <c r="L57" s="42" t="str">
        <v>다산유승한내들센트럴</v>
      </c>
      <c r="M57" s="43">
        <v>84.04</v>
      </c>
      <c r="N57" s="44">
        <v>25.4</v>
      </c>
      <c r="O57" s="44">
        <v>9</v>
      </c>
      <c r="P57" s="44">
        <v>4028.09</v>
      </c>
      <c r="Q57" s="44">
        <v>10.24</v>
      </c>
      <c r="R57" s="41">
        <v>2517.56</v>
      </c>
    </row>
    <row r="58" ht="20" customHeight="1">
      <c r="A58" s="35" t="str">
        <v>2026-08-16T07:32:26+09:00</v>
      </c>
      <c r="B58" s="35" t="str">
        <v>2026.08.16</v>
      </c>
      <c r="C58" s="35" t="str">
        <v>20260809</v>
      </c>
      <c r="D58" s="35" t="str">
        <v>20260816</v>
      </c>
      <c r="E58" s="35" t="str">
        <v>경기</v>
      </c>
      <c r="F58" s="35" t="str">
        <v>남양주시</v>
      </c>
      <c r="G58" s="35" t="str">
        <v>다산동</v>
      </c>
      <c r="H58" s="35" t="str">
        <v>경기 남양주시 다산동</v>
      </c>
      <c r="I58" s="35" t="str">
        <v>41360</v>
      </c>
      <c r="J58" s="35" t="str">
        <v/>
      </c>
      <c r="K58" s="36" t="str">
        <v>41360:다산동</v>
      </c>
      <c r="L58" s="37" t="str">
        <v>다산자연앤e편한세상3차</v>
      </c>
      <c r="M58" s="38">
        <v>51.96</v>
      </c>
      <c r="N58" s="39">
        <v>15.7</v>
      </c>
      <c r="O58" s="39">
        <v>8</v>
      </c>
      <c r="P58" s="39">
        <v>4713.96</v>
      </c>
      <c r="Q58" s="39">
        <v>7.41</v>
      </c>
      <c r="R58" s="36">
        <v>3054.04</v>
      </c>
    </row>
    <row r="59" ht="20" customHeight="1">
      <c r="A59" s="40" t="str">
        <v>2026-08-16T07:32:26+09:00</v>
      </c>
      <c r="B59" s="40" t="str">
        <v>2026.08.16</v>
      </c>
      <c r="C59" s="40" t="str">
        <v>20260809</v>
      </c>
      <c r="D59" s="40" t="str">
        <v>20260816</v>
      </c>
      <c r="E59" s="40" t="str">
        <v>경기</v>
      </c>
      <c r="F59" s="40" t="str">
        <v>남양주시</v>
      </c>
      <c r="G59" s="40" t="str">
        <v>다산동</v>
      </c>
      <c r="H59" s="40" t="str">
        <v>경기 남양주시 다산동</v>
      </c>
      <c r="I59" s="40" t="str">
        <v>41360</v>
      </c>
      <c r="J59" s="40" t="str">
        <v/>
      </c>
      <c r="K59" s="41" t="str">
        <v>41360:다산동</v>
      </c>
      <c r="L59" s="42" t="str">
        <v>다산자연앤e편한세상3차</v>
      </c>
      <c r="M59" s="43">
        <v>52</v>
      </c>
      <c r="N59" s="44">
        <v>15.7</v>
      </c>
      <c r="O59" s="44">
        <v>8</v>
      </c>
      <c r="P59" s="44">
        <v>5254.36</v>
      </c>
      <c r="Q59" s="44">
        <v>8.27</v>
      </c>
      <c r="R59" s="41">
        <v>3054.04</v>
      </c>
    </row>
    <row r="60" ht="20" customHeight="1">
      <c r="A60" s="35" t="str">
        <v>2026-08-16T07:32:26+09:00</v>
      </c>
      <c r="B60" s="35" t="str">
        <v>2026.08.16</v>
      </c>
      <c r="C60" s="35" t="str">
        <v>20260809</v>
      </c>
      <c r="D60" s="35" t="str">
        <v>20260816</v>
      </c>
      <c r="E60" s="35" t="str">
        <v>경기</v>
      </c>
      <c r="F60" s="35" t="str">
        <v>남양주시</v>
      </c>
      <c r="G60" s="35" t="str">
        <v>다산동</v>
      </c>
      <c r="H60" s="35" t="str">
        <v>경기 남양주시 다산동</v>
      </c>
      <c r="I60" s="35" t="str">
        <v>41360</v>
      </c>
      <c r="J60" s="35" t="str">
        <v/>
      </c>
      <c r="K60" s="36" t="str">
        <v>41360:다산동</v>
      </c>
      <c r="L60" s="37" t="str">
        <v>다산자연앤e편한세상3차</v>
      </c>
      <c r="M60" s="38">
        <v>59.96</v>
      </c>
      <c r="N60" s="39">
        <v>18.1</v>
      </c>
      <c r="O60" s="39">
        <v>8</v>
      </c>
      <c r="P60" s="39">
        <v>4637.95</v>
      </c>
      <c r="Q60" s="39">
        <v>8.41</v>
      </c>
      <c r="R60" s="36">
        <v>2921.98</v>
      </c>
    </row>
    <row r="61" ht="20" customHeight="1">
      <c r="A61" s="40" t="str">
        <v>2026-08-16T07:32:26+09:00</v>
      </c>
      <c r="B61" s="40" t="str">
        <v>2026.08.16</v>
      </c>
      <c r="C61" s="40" t="str">
        <v>20260809</v>
      </c>
      <c r="D61" s="40" t="str">
        <v>20260816</v>
      </c>
      <c r="E61" s="40" t="str">
        <v>경기</v>
      </c>
      <c r="F61" s="40" t="str">
        <v>남양주시</v>
      </c>
      <c r="G61" s="40" t="str">
        <v>다산동</v>
      </c>
      <c r="H61" s="40" t="str">
        <v>경기 남양주시 다산동</v>
      </c>
      <c r="I61" s="40" t="str">
        <v>41360</v>
      </c>
      <c r="J61" s="40" t="str">
        <v/>
      </c>
      <c r="K61" s="41" t="str">
        <v>41360:다산동</v>
      </c>
      <c r="L61" s="42" t="str">
        <v>다산자연앤e편한세상3차</v>
      </c>
      <c r="M61" s="43">
        <v>59.98</v>
      </c>
      <c r="N61" s="44">
        <v>18.1</v>
      </c>
      <c r="O61" s="44">
        <v>8</v>
      </c>
      <c r="P61" s="44">
        <v>4836.27</v>
      </c>
      <c r="Q61" s="44">
        <v>8.78</v>
      </c>
      <c r="R61" s="41">
        <v>3068.03</v>
      </c>
    </row>
    <row r="62" ht="20" customHeight="1">
      <c r="A62" s="35" t="str">
        <v>2026-08-16T07:32:26+09:00</v>
      </c>
      <c r="B62" s="35" t="str">
        <v>2026.08.16</v>
      </c>
      <c r="C62" s="35" t="str">
        <v>20260809</v>
      </c>
      <c r="D62" s="35" t="str">
        <v>20260816</v>
      </c>
      <c r="E62" s="35" t="str">
        <v>경기</v>
      </c>
      <c r="F62" s="35" t="str">
        <v>남양주시</v>
      </c>
      <c r="G62" s="35" t="str">
        <v>다산동</v>
      </c>
      <c r="H62" s="35" t="str">
        <v>경기 남양주시 다산동</v>
      </c>
      <c r="I62" s="35" t="str">
        <v>41360</v>
      </c>
      <c r="J62" s="35" t="str">
        <v/>
      </c>
      <c r="K62" s="36" t="str">
        <v>41360:다산동</v>
      </c>
      <c r="L62" s="37" t="str">
        <v>다산자연앤e편한세상3차</v>
      </c>
      <c r="M62" s="38">
        <v>59.99</v>
      </c>
      <c r="N62" s="39">
        <v>18.1</v>
      </c>
      <c r="O62" s="39">
        <v>8</v>
      </c>
      <c r="P62" s="39">
        <v>4700.31</v>
      </c>
      <c r="Q62" s="39">
        <v>8.53</v>
      </c>
      <c r="R62" s="36">
        <v>3002.38</v>
      </c>
    </row>
    <row r="63" ht="20" customHeight="1">
      <c r="A63" s="40" t="str">
        <v>2026-08-16T07:32:26+09:00</v>
      </c>
      <c r="B63" s="40" t="str">
        <v>2026.08.16</v>
      </c>
      <c r="C63" s="40" t="str">
        <v>20260809</v>
      </c>
      <c r="D63" s="40" t="str">
        <v>20260816</v>
      </c>
      <c r="E63" s="40" t="str">
        <v>경기</v>
      </c>
      <c r="F63" s="40" t="str">
        <v>남양주시</v>
      </c>
      <c r="G63" s="40" t="str">
        <v>다산동</v>
      </c>
      <c r="H63" s="40" t="str">
        <v>경기 남양주시 다산동</v>
      </c>
      <c r="I63" s="40" t="str">
        <v>41360</v>
      </c>
      <c r="J63" s="40" t="str">
        <v/>
      </c>
      <c r="K63" s="41" t="str">
        <v>41360:다산동</v>
      </c>
      <c r="L63" s="42" t="str">
        <v>다산자이아이비플레이스</v>
      </c>
      <c r="M63" s="43">
        <v>84.62</v>
      </c>
      <c r="N63" s="44">
        <v>25.6</v>
      </c>
      <c r="O63" s="44">
        <v>6</v>
      </c>
      <c r="P63" s="44">
        <v>4961.41</v>
      </c>
      <c r="Q63" s="44">
        <v>12.7</v>
      </c>
      <c r="R63" s="41">
        <v>2443.03</v>
      </c>
    </row>
    <row r="64" ht="20" customHeight="1">
      <c r="A64" s="35" t="str">
        <v>2026-08-16T07:32:26+09:00</v>
      </c>
      <c r="B64" s="35" t="str">
        <v>2026.08.16</v>
      </c>
      <c r="C64" s="35" t="str">
        <v>20260809</v>
      </c>
      <c r="D64" s="35" t="str">
        <v>20260816</v>
      </c>
      <c r="E64" s="35" t="str">
        <v>경기</v>
      </c>
      <c r="F64" s="35" t="str">
        <v>남양주시</v>
      </c>
      <c r="G64" s="35" t="str">
        <v>다산동</v>
      </c>
      <c r="H64" s="35" t="str">
        <v>경기 남양주시 다산동</v>
      </c>
      <c r="I64" s="35" t="str">
        <v>41360</v>
      </c>
      <c r="J64" s="35" t="str">
        <v/>
      </c>
      <c r="K64" s="36" t="str">
        <v>41360:다산동</v>
      </c>
      <c r="L64" s="37" t="str">
        <v>다산자이아이비플레이스</v>
      </c>
      <c r="M64" s="38">
        <v>84.7</v>
      </c>
      <c r="N64" s="39">
        <v>25.6</v>
      </c>
      <c r="O64" s="39">
        <v>6</v>
      </c>
      <c r="P64" s="39">
        <v>4839.52</v>
      </c>
      <c r="Q64" s="39">
        <v>12.4</v>
      </c>
      <c r="R64" s="36">
        <v>2417.81</v>
      </c>
    </row>
    <row r="65" ht="20" customHeight="1">
      <c r="A65" s="40" t="str">
        <v>2026-08-16T07:32:26+09:00</v>
      </c>
      <c r="B65" s="40" t="str">
        <v>2026.08.16</v>
      </c>
      <c r="C65" s="40" t="str">
        <v>20260809</v>
      </c>
      <c r="D65" s="40" t="str">
        <v>20260816</v>
      </c>
      <c r="E65" s="40" t="str">
        <v>경기</v>
      </c>
      <c r="F65" s="40" t="str">
        <v>남양주시</v>
      </c>
      <c r="G65" s="40" t="str">
        <v>다산동</v>
      </c>
      <c r="H65" s="40" t="str">
        <v>경기 남양주시 다산동</v>
      </c>
      <c r="I65" s="40" t="str">
        <v>41360</v>
      </c>
      <c r="J65" s="40" t="str">
        <v/>
      </c>
      <c r="K65" s="41" t="str">
        <v>41360:다산동</v>
      </c>
      <c r="L65" s="42" t="str">
        <v>다산자이아이비플레이스</v>
      </c>
      <c r="M65" s="43">
        <v>84.87</v>
      </c>
      <c r="N65" s="44">
        <v>25.7</v>
      </c>
      <c r="O65" s="44">
        <v>6</v>
      </c>
      <c r="P65" s="44">
        <v>4712.95</v>
      </c>
      <c r="Q65" s="44">
        <v>12.1</v>
      </c>
      <c r="R65" s="41">
        <v>2479.81</v>
      </c>
    </row>
    <row r="66" ht="20" customHeight="1">
      <c r="A66" s="35" t="str">
        <v>2026-08-16T07:32:26+09:00</v>
      </c>
      <c r="B66" s="35" t="str">
        <v>2026.08.16</v>
      </c>
      <c r="C66" s="35" t="str">
        <v>20260809</v>
      </c>
      <c r="D66" s="35" t="str">
        <v>20260816</v>
      </c>
      <c r="E66" s="35" t="str">
        <v>경기</v>
      </c>
      <c r="F66" s="35" t="str">
        <v>남양주시</v>
      </c>
      <c r="G66" s="35" t="str">
        <v>다산동</v>
      </c>
      <c r="H66" s="35" t="str">
        <v>경기 남양주시 다산동</v>
      </c>
      <c r="I66" s="35" t="str">
        <v>41360</v>
      </c>
      <c r="J66" s="35" t="str">
        <v/>
      </c>
      <c r="K66" s="36" t="str">
        <v>41360:다산동</v>
      </c>
      <c r="L66" s="37" t="str">
        <v>다산자이아이비플레이스</v>
      </c>
      <c r="M66" s="38">
        <v>99.91</v>
      </c>
      <c r="N66" s="39">
        <v>30.2</v>
      </c>
      <c r="O66" s="39">
        <v>6</v>
      </c>
      <c r="P66" s="39">
        <v>4227.13</v>
      </c>
      <c r="Q66" s="39">
        <v>12.78</v>
      </c>
      <c r="R66" s="36">
        <v>2415.51</v>
      </c>
    </row>
    <row r="67" ht="20" customHeight="1">
      <c r="A67" s="40" t="str">
        <v>2026-08-16T07:32:26+09:00</v>
      </c>
      <c r="B67" s="40" t="str">
        <v>2026.08.16</v>
      </c>
      <c r="C67" s="40" t="str">
        <v>20260809</v>
      </c>
      <c r="D67" s="40" t="str">
        <v>20260816</v>
      </c>
      <c r="E67" s="40" t="str">
        <v>경기</v>
      </c>
      <c r="F67" s="40" t="str">
        <v>남양주시</v>
      </c>
      <c r="G67" s="40" t="str">
        <v>다산동</v>
      </c>
      <c r="H67" s="40" t="str">
        <v>경기 남양주시 다산동</v>
      </c>
      <c r="I67" s="40" t="str">
        <v>41360</v>
      </c>
      <c r="J67" s="40" t="str">
        <v/>
      </c>
      <c r="K67" s="41" t="str">
        <v>41360:다산동</v>
      </c>
      <c r="L67" s="42" t="str">
        <v>다산자이아이비플레이스</v>
      </c>
      <c r="M67" s="43">
        <v>99.92</v>
      </c>
      <c r="N67" s="44">
        <v>30.2</v>
      </c>
      <c r="O67" s="44">
        <v>6</v>
      </c>
      <c r="P67" s="44">
        <v>4281.26</v>
      </c>
      <c r="Q67" s="44">
        <v>12.94</v>
      </c>
      <c r="R67" s="41">
        <v>2415.51</v>
      </c>
    </row>
    <row r="68" ht="20" customHeight="1">
      <c r="A68" s="35" t="str">
        <v>2026-08-16T07:32:26+09:00</v>
      </c>
      <c r="B68" s="35" t="str">
        <v>2026.08.16</v>
      </c>
      <c r="C68" s="35" t="str">
        <v>20260809</v>
      </c>
      <c r="D68" s="35" t="str">
        <v>20260816</v>
      </c>
      <c r="E68" s="35" t="str">
        <v>경기</v>
      </c>
      <c r="F68" s="35" t="str">
        <v>남양주시</v>
      </c>
      <c r="G68" s="35" t="str">
        <v>다산동</v>
      </c>
      <c r="H68" s="35" t="str">
        <v>경기 남양주시 다산동</v>
      </c>
      <c r="I68" s="35" t="str">
        <v>41360</v>
      </c>
      <c r="J68" s="35" t="str">
        <v/>
      </c>
      <c r="K68" s="36" t="str">
        <v>41360:다산동</v>
      </c>
      <c r="L68" s="37" t="str">
        <v>다산자이아이비플레이스</v>
      </c>
      <c r="M68" s="38">
        <v>104.88</v>
      </c>
      <c r="N68" s="39">
        <v>31.7</v>
      </c>
      <c r="O68" s="39">
        <v>6</v>
      </c>
      <c r="P68" s="39">
        <v>4241.01</v>
      </c>
      <c r="Q68" s="39">
        <v>13.46</v>
      </c>
      <c r="R68" s="36">
        <v>2337.13</v>
      </c>
    </row>
    <row r="69" ht="20" customHeight="1">
      <c r="A69" s="40" t="str">
        <v>2026-08-16T07:32:26+09:00</v>
      </c>
      <c r="B69" s="40" t="str">
        <v>2026.08.16</v>
      </c>
      <c r="C69" s="40" t="str">
        <v>20260809</v>
      </c>
      <c r="D69" s="40" t="str">
        <v>20260816</v>
      </c>
      <c r="E69" s="40" t="str">
        <v>경기</v>
      </c>
      <c r="F69" s="40" t="str">
        <v>남양주시</v>
      </c>
      <c r="G69" s="40" t="str">
        <v>다산동</v>
      </c>
      <c r="H69" s="40" t="str">
        <v>경기 남양주시 다산동</v>
      </c>
      <c r="I69" s="40" t="str">
        <v>41360</v>
      </c>
      <c r="J69" s="40" t="str">
        <v/>
      </c>
      <c r="K69" s="41" t="str">
        <v>41360:다산동</v>
      </c>
      <c r="L69" s="42" t="str">
        <v>다산자이아이비플레이스</v>
      </c>
      <c r="M69" s="43">
        <v>110.97</v>
      </c>
      <c r="N69" s="44">
        <v>33.6</v>
      </c>
      <c r="O69" s="44">
        <v>6</v>
      </c>
      <c r="P69" s="44">
        <v>4267.54</v>
      </c>
      <c r="Q69" s="44">
        <v>14.33</v>
      </c>
      <c r="R69" s="41">
        <v>2302.09</v>
      </c>
    </row>
    <row r="70" ht="20" customHeight="1">
      <c r="A70" s="35" t="str">
        <v>2026-08-16T07:32:26+09:00</v>
      </c>
      <c r="B70" s="35" t="str">
        <v>2026.08.16</v>
      </c>
      <c r="C70" s="35" t="str">
        <v>20260809</v>
      </c>
      <c r="D70" s="35" t="str">
        <v>20260816</v>
      </c>
      <c r="E70" s="35" t="str">
        <v>경기</v>
      </c>
      <c r="F70" s="35" t="str">
        <v>남양주시</v>
      </c>
      <c r="G70" s="35" t="str">
        <v>다산동</v>
      </c>
      <c r="H70" s="35" t="str">
        <v>경기 남양주시 다산동</v>
      </c>
      <c r="I70" s="35" t="str">
        <v>41360</v>
      </c>
      <c r="J70" s="35" t="str">
        <v/>
      </c>
      <c r="K70" s="36" t="str">
        <v>41360:다산동</v>
      </c>
      <c r="L70" s="37" t="str">
        <v>다산자이폴라리스</v>
      </c>
      <c r="M70" s="38">
        <v>74.99</v>
      </c>
      <c r="N70" s="39">
        <v>22.7</v>
      </c>
      <c r="O70" s="39">
        <v>6</v>
      </c>
      <c r="P70" s="39">
        <v>4320.27</v>
      </c>
      <c r="Q70" s="39">
        <v>9.8</v>
      </c>
      <c r="R70" s="36">
        <v>2204.22</v>
      </c>
    </row>
    <row r="71" ht="20" customHeight="1">
      <c r="A71" s="40" t="str">
        <v>2026-08-16T07:32:26+09:00</v>
      </c>
      <c r="B71" s="40" t="str">
        <v>2026.08.16</v>
      </c>
      <c r="C71" s="40" t="str">
        <v>20260809</v>
      </c>
      <c r="D71" s="40" t="str">
        <v>20260816</v>
      </c>
      <c r="E71" s="40" t="str">
        <v>경기</v>
      </c>
      <c r="F71" s="40" t="str">
        <v>남양주시</v>
      </c>
      <c r="G71" s="40" t="str">
        <v>다산동</v>
      </c>
      <c r="H71" s="40" t="str">
        <v>경기 남양주시 다산동</v>
      </c>
      <c r="I71" s="40" t="str">
        <v>41360</v>
      </c>
      <c r="J71" s="40" t="str">
        <v/>
      </c>
      <c r="K71" s="41" t="str">
        <v>41360:다산동</v>
      </c>
      <c r="L71" s="42" t="str">
        <v>다산자이폴라리스</v>
      </c>
      <c r="M71" s="43">
        <v>84.71</v>
      </c>
      <c r="N71" s="44">
        <v>25.6</v>
      </c>
      <c r="O71" s="44">
        <v>6</v>
      </c>
      <c r="P71" s="44">
        <v>3880.51</v>
      </c>
      <c r="Q71" s="44">
        <v>9.94</v>
      </c>
      <c r="R71" s="41">
        <v>2653.79</v>
      </c>
    </row>
    <row r="72" ht="20" customHeight="1">
      <c r="A72" s="35" t="str">
        <v>2026-08-16T07:32:26+09:00</v>
      </c>
      <c r="B72" s="35" t="str">
        <v>2026.08.16</v>
      </c>
      <c r="C72" s="35" t="str">
        <v>20260809</v>
      </c>
      <c r="D72" s="35" t="str">
        <v>20260816</v>
      </c>
      <c r="E72" s="35" t="str">
        <v>경기</v>
      </c>
      <c r="F72" s="35" t="str">
        <v>남양주시</v>
      </c>
      <c r="G72" s="35" t="str">
        <v>다산동</v>
      </c>
      <c r="H72" s="35" t="str">
        <v>경기 남양주시 다산동</v>
      </c>
      <c r="I72" s="35" t="str">
        <v>41360</v>
      </c>
      <c r="J72" s="35" t="str">
        <v/>
      </c>
      <c r="K72" s="36" t="str">
        <v>41360:다산동</v>
      </c>
      <c r="L72" s="37" t="str">
        <v>다산자이폴라리스</v>
      </c>
      <c r="M72" s="38">
        <v>84.96</v>
      </c>
      <c r="N72" s="39">
        <v>25.7</v>
      </c>
      <c r="O72" s="39">
        <v>6</v>
      </c>
      <c r="P72" s="39">
        <v>4132.44</v>
      </c>
      <c r="Q72" s="39">
        <v>10.62</v>
      </c>
      <c r="R72" s="36">
        <v>2217.55</v>
      </c>
    </row>
    <row r="73" ht="20" customHeight="1">
      <c r="A73" s="40" t="str">
        <v>2026-08-16T07:32:26+09:00</v>
      </c>
      <c r="B73" s="40" t="str">
        <v>2026.08.16</v>
      </c>
      <c r="C73" s="40" t="str">
        <v>20260809</v>
      </c>
      <c r="D73" s="40" t="str">
        <v>20260816</v>
      </c>
      <c r="E73" s="40" t="str">
        <v>경기</v>
      </c>
      <c r="F73" s="40" t="str">
        <v>남양주시</v>
      </c>
      <c r="G73" s="40" t="str">
        <v>다산동</v>
      </c>
      <c r="H73" s="40" t="str">
        <v>경기 남양주시 다산동</v>
      </c>
      <c r="I73" s="40" t="str">
        <v>41360</v>
      </c>
      <c r="J73" s="40" t="str">
        <v/>
      </c>
      <c r="K73" s="41" t="str">
        <v>41360:다산동</v>
      </c>
      <c r="L73" s="42" t="str">
        <v>다산자이폴라리스</v>
      </c>
      <c r="M73" s="43">
        <v>84.98</v>
      </c>
      <c r="N73" s="44">
        <v>25.7</v>
      </c>
      <c r="O73" s="44">
        <v>6</v>
      </c>
      <c r="P73" s="44">
        <v>4236.44</v>
      </c>
      <c r="Q73" s="44">
        <v>10.89</v>
      </c>
      <c r="R73" s="41">
        <v>2042.36</v>
      </c>
    </row>
    <row r="74" ht="20" customHeight="1">
      <c r="A74" s="35" t="str">
        <v>2026-08-16T07:32:26+09:00</v>
      </c>
      <c r="B74" s="35" t="str">
        <v>2026.08.16</v>
      </c>
      <c r="C74" s="35" t="str">
        <v>20260809</v>
      </c>
      <c r="D74" s="35" t="str">
        <v>20260816</v>
      </c>
      <c r="E74" s="35" t="str">
        <v>경기</v>
      </c>
      <c r="F74" s="35" t="str">
        <v>남양주시</v>
      </c>
      <c r="G74" s="35" t="str">
        <v>다산동</v>
      </c>
      <c r="H74" s="35" t="str">
        <v>경기 남양주시 다산동</v>
      </c>
      <c r="I74" s="35" t="str">
        <v>41360</v>
      </c>
      <c r="J74" s="35" t="str">
        <v/>
      </c>
      <c r="K74" s="36" t="str">
        <v>41360:다산동</v>
      </c>
      <c r="L74" s="37" t="str">
        <v>다산지금데시앙</v>
      </c>
      <c r="M74" s="38">
        <v>51.42</v>
      </c>
      <c r="N74" s="39">
        <v>15.6</v>
      </c>
      <c r="O74" s="39">
        <v>5</v>
      </c>
      <c r="P74" s="35" t="str">
        <v/>
      </c>
      <c r="Q74" s="35" t="str">
        <v/>
      </c>
      <c r="R74" s="36">
        <v>1309.19</v>
      </c>
    </row>
    <row r="75" ht="20" customHeight="1">
      <c r="A75" s="40" t="str">
        <v>2026-08-16T07:32:26+09:00</v>
      </c>
      <c r="B75" s="40" t="str">
        <v>2026.08.16</v>
      </c>
      <c r="C75" s="40" t="str">
        <v>20260809</v>
      </c>
      <c r="D75" s="40" t="str">
        <v>20260816</v>
      </c>
      <c r="E75" s="40" t="str">
        <v>경기</v>
      </c>
      <c r="F75" s="40" t="str">
        <v>남양주시</v>
      </c>
      <c r="G75" s="40" t="str">
        <v>다산동</v>
      </c>
      <c r="H75" s="40" t="str">
        <v>경기 남양주시 다산동</v>
      </c>
      <c r="I75" s="40" t="str">
        <v>41360</v>
      </c>
      <c r="J75" s="40" t="str">
        <v/>
      </c>
      <c r="K75" s="41" t="str">
        <v>41360:다산동</v>
      </c>
      <c r="L75" s="42" t="str">
        <v>다산지금데시앙</v>
      </c>
      <c r="M75" s="43">
        <v>51.5</v>
      </c>
      <c r="N75" s="44">
        <v>15.6</v>
      </c>
      <c r="O75" s="44">
        <v>5</v>
      </c>
      <c r="P75" s="40" t="str">
        <v/>
      </c>
      <c r="Q75" s="40" t="str">
        <v/>
      </c>
      <c r="R75" s="41">
        <v>1307.34</v>
      </c>
    </row>
    <row r="76" ht="20" customHeight="1">
      <c r="A76" s="35" t="str">
        <v>2026-08-16T07:32:26+09:00</v>
      </c>
      <c r="B76" s="35" t="str">
        <v>2026.08.16</v>
      </c>
      <c r="C76" s="35" t="str">
        <v>20260809</v>
      </c>
      <c r="D76" s="35" t="str">
        <v>20260816</v>
      </c>
      <c r="E76" s="35" t="str">
        <v>경기</v>
      </c>
      <c r="F76" s="35" t="str">
        <v>남양주시</v>
      </c>
      <c r="G76" s="35" t="str">
        <v>다산동</v>
      </c>
      <c r="H76" s="35" t="str">
        <v>경기 남양주시 다산동</v>
      </c>
      <c r="I76" s="35" t="str">
        <v>41360</v>
      </c>
      <c r="J76" s="35" t="str">
        <v/>
      </c>
      <c r="K76" s="36" t="str">
        <v>41360:다산동</v>
      </c>
      <c r="L76" s="37" t="str">
        <v>다산지금데시앙</v>
      </c>
      <c r="M76" s="38">
        <v>59.13</v>
      </c>
      <c r="N76" s="39">
        <v>17.9</v>
      </c>
      <c r="O76" s="39">
        <v>5</v>
      </c>
      <c r="P76" s="35" t="str">
        <v/>
      </c>
      <c r="Q76" s="35" t="str">
        <v/>
      </c>
      <c r="R76" s="36">
        <v>1268.85</v>
      </c>
    </row>
    <row r="77" ht="20" customHeight="1">
      <c r="A77" s="40" t="str">
        <v>2026-08-16T07:32:26+09:00</v>
      </c>
      <c r="B77" s="40" t="str">
        <v>2026.08.16</v>
      </c>
      <c r="C77" s="40" t="str">
        <v>20260809</v>
      </c>
      <c r="D77" s="40" t="str">
        <v>20260816</v>
      </c>
      <c r="E77" s="40" t="str">
        <v>경기</v>
      </c>
      <c r="F77" s="40" t="str">
        <v>남양주시</v>
      </c>
      <c r="G77" s="40" t="str">
        <v>다산동</v>
      </c>
      <c r="H77" s="40" t="str">
        <v>경기 남양주시 다산동</v>
      </c>
      <c r="I77" s="40" t="str">
        <v>41360</v>
      </c>
      <c r="J77" s="40" t="str">
        <v/>
      </c>
      <c r="K77" s="41" t="str">
        <v>41360:다산동</v>
      </c>
      <c r="L77" s="42" t="str">
        <v>다산지금데시앙</v>
      </c>
      <c r="M77" s="43">
        <v>59.61</v>
      </c>
      <c r="N77" s="44">
        <v>18</v>
      </c>
      <c r="O77" s="44">
        <v>5</v>
      </c>
      <c r="P77" s="40" t="str">
        <v/>
      </c>
      <c r="Q77" s="40" t="str">
        <v/>
      </c>
      <c r="R77" s="41">
        <v>1271.01</v>
      </c>
    </row>
    <row r="78" ht="20" customHeight="1">
      <c r="A78" s="35" t="str">
        <v>2026-08-16T07:32:26+09:00</v>
      </c>
      <c r="B78" s="35" t="str">
        <v>2026.08.16</v>
      </c>
      <c r="C78" s="35" t="str">
        <v>20260809</v>
      </c>
      <c r="D78" s="35" t="str">
        <v>20260816</v>
      </c>
      <c r="E78" s="35" t="str">
        <v>경기</v>
      </c>
      <c r="F78" s="35" t="str">
        <v>남양주시</v>
      </c>
      <c r="G78" s="35" t="str">
        <v>다산동</v>
      </c>
      <c r="H78" s="35" t="str">
        <v>경기 남양주시 다산동</v>
      </c>
      <c r="I78" s="35" t="str">
        <v>41360</v>
      </c>
      <c r="J78" s="35" t="str">
        <v/>
      </c>
      <c r="K78" s="36" t="str">
        <v>41360:다산동</v>
      </c>
      <c r="L78" s="37" t="str">
        <v>다산지금데시앙</v>
      </c>
      <c r="M78" s="38">
        <v>59.74</v>
      </c>
      <c r="N78" s="39">
        <v>18.1</v>
      </c>
      <c r="O78" s="39">
        <v>5</v>
      </c>
      <c r="P78" s="35" t="str">
        <v/>
      </c>
      <c r="Q78" s="35" t="str">
        <v/>
      </c>
      <c r="R78" s="36">
        <v>1271.24</v>
      </c>
    </row>
    <row r="79" ht="20" customHeight="1">
      <c r="A79" s="40" t="str">
        <v>2026-08-16T07:32:26+09:00</v>
      </c>
      <c r="B79" s="40" t="str">
        <v>2026.08.16</v>
      </c>
      <c r="C79" s="40" t="str">
        <v>20260809</v>
      </c>
      <c r="D79" s="40" t="str">
        <v>20260816</v>
      </c>
      <c r="E79" s="40" t="str">
        <v>경기</v>
      </c>
      <c r="F79" s="40" t="str">
        <v>남양주시</v>
      </c>
      <c r="G79" s="40" t="str">
        <v>다산동</v>
      </c>
      <c r="H79" s="40" t="str">
        <v>경기 남양주시 다산동</v>
      </c>
      <c r="I79" s="40" t="str">
        <v>41360</v>
      </c>
      <c r="J79" s="40" t="str">
        <v/>
      </c>
      <c r="K79" s="41" t="str">
        <v>41360:다산동</v>
      </c>
      <c r="L79" s="42" t="str">
        <v>다산지금센트럴에일린의뜰</v>
      </c>
      <c r="M79" s="43">
        <v>84.78</v>
      </c>
      <c r="N79" s="44">
        <v>25.6</v>
      </c>
      <c r="O79" s="44">
        <v>8</v>
      </c>
      <c r="P79" s="44">
        <v>3485.75</v>
      </c>
      <c r="Q79" s="44">
        <v>8.94</v>
      </c>
      <c r="R79" s="41">
        <v>2173.72</v>
      </c>
    </row>
    <row r="80" ht="20" customHeight="1">
      <c r="A80" s="35" t="str">
        <v>2026-08-16T07:32:26+09:00</v>
      </c>
      <c r="B80" s="35" t="str">
        <v>2026.08.16</v>
      </c>
      <c r="C80" s="35" t="str">
        <v>20260809</v>
      </c>
      <c r="D80" s="35" t="str">
        <v>20260816</v>
      </c>
      <c r="E80" s="35" t="str">
        <v>경기</v>
      </c>
      <c r="F80" s="35" t="str">
        <v>남양주시</v>
      </c>
      <c r="G80" s="35" t="str">
        <v>다산동</v>
      </c>
      <c r="H80" s="35" t="str">
        <v>경기 남양주시 다산동</v>
      </c>
      <c r="I80" s="35" t="str">
        <v>41360</v>
      </c>
      <c r="J80" s="35" t="str">
        <v/>
      </c>
      <c r="K80" s="36" t="str">
        <v>41360:다산동</v>
      </c>
      <c r="L80" s="37" t="str">
        <v>다산지금센트럴에일린의뜰</v>
      </c>
      <c r="M80" s="38">
        <v>84.88</v>
      </c>
      <c r="N80" s="39">
        <v>25.7</v>
      </c>
      <c r="O80" s="39">
        <v>8</v>
      </c>
      <c r="P80" s="39">
        <v>3368.81</v>
      </c>
      <c r="Q80" s="39">
        <v>8.65</v>
      </c>
      <c r="R80" s="36">
        <v>2039.79</v>
      </c>
    </row>
    <row r="81" ht="20" customHeight="1">
      <c r="A81" s="40" t="str">
        <v>2026-08-16T07:32:26+09:00</v>
      </c>
      <c r="B81" s="40" t="str">
        <v>2026.08.16</v>
      </c>
      <c r="C81" s="40" t="str">
        <v>20260809</v>
      </c>
      <c r="D81" s="40" t="str">
        <v>20260816</v>
      </c>
      <c r="E81" s="40" t="str">
        <v>경기</v>
      </c>
      <c r="F81" s="40" t="str">
        <v>남양주시</v>
      </c>
      <c r="G81" s="40" t="str">
        <v>다산동</v>
      </c>
      <c r="H81" s="40" t="str">
        <v>경기 남양주시 다산동</v>
      </c>
      <c r="I81" s="40" t="str">
        <v>41360</v>
      </c>
      <c r="J81" s="40" t="str">
        <v/>
      </c>
      <c r="K81" s="41" t="str">
        <v>41360:다산동</v>
      </c>
      <c r="L81" s="42" t="str">
        <v>다산진건데시앙</v>
      </c>
      <c r="M81" s="43">
        <v>72.99</v>
      </c>
      <c r="N81" s="44">
        <v>22.1</v>
      </c>
      <c r="O81" s="44">
        <v>5</v>
      </c>
      <c r="P81" s="40" t="str">
        <v/>
      </c>
      <c r="Q81" s="40" t="str">
        <v/>
      </c>
      <c r="R81" s="41">
        <v>1221.48</v>
      </c>
    </row>
    <row r="82" ht="20" customHeight="1">
      <c r="A82" s="35" t="str">
        <v>2026-08-16T07:32:26+09:00</v>
      </c>
      <c r="B82" s="35" t="str">
        <v>2026.08.16</v>
      </c>
      <c r="C82" s="35" t="str">
        <v>20260809</v>
      </c>
      <c r="D82" s="35" t="str">
        <v>20260816</v>
      </c>
      <c r="E82" s="35" t="str">
        <v>경기</v>
      </c>
      <c r="F82" s="35" t="str">
        <v>남양주시</v>
      </c>
      <c r="G82" s="35" t="str">
        <v>다산동</v>
      </c>
      <c r="H82" s="35" t="str">
        <v>경기 남양주시 다산동</v>
      </c>
      <c r="I82" s="35" t="str">
        <v>41360</v>
      </c>
      <c r="J82" s="35" t="str">
        <v/>
      </c>
      <c r="K82" s="36" t="str">
        <v>41360:다산동</v>
      </c>
      <c r="L82" s="37" t="str">
        <v>다산진건데시앙</v>
      </c>
      <c r="M82" s="38">
        <v>84.95</v>
      </c>
      <c r="N82" s="39">
        <v>25.7</v>
      </c>
      <c r="O82" s="39">
        <v>5</v>
      </c>
      <c r="P82" s="35" t="str">
        <v/>
      </c>
      <c r="Q82" s="35" t="str">
        <v/>
      </c>
      <c r="R82" s="36">
        <v>1122.38</v>
      </c>
    </row>
    <row r="83" ht="20" customHeight="1">
      <c r="A83" s="40" t="str">
        <v>2026-08-16T07:32:26+09:00</v>
      </c>
      <c r="B83" s="40" t="str">
        <v>2026.08.16</v>
      </c>
      <c r="C83" s="40" t="str">
        <v>20260809</v>
      </c>
      <c r="D83" s="40" t="str">
        <v>20260816</v>
      </c>
      <c r="E83" s="40" t="str">
        <v>경기</v>
      </c>
      <c r="F83" s="40" t="str">
        <v>남양주시</v>
      </c>
      <c r="G83" s="40" t="str">
        <v>다산동</v>
      </c>
      <c r="H83" s="40" t="str">
        <v>경기 남양주시 다산동</v>
      </c>
      <c r="I83" s="40" t="str">
        <v>41360</v>
      </c>
      <c r="J83" s="40" t="str">
        <v/>
      </c>
      <c r="K83" s="41" t="str">
        <v>41360:다산동</v>
      </c>
      <c r="L83" s="42" t="str">
        <v>다산진건데시앙</v>
      </c>
      <c r="M83" s="43">
        <v>84.96</v>
      </c>
      <c r="N83" s="44">
        <v>25.7</v>
      </c>
      <c r="O83" s="44">
        <v>5</v>
      </c>
      <c r="P83" s="40" t="str">
        <v/>
      </c>
      <c r="Q83" s="40" t="str">
        <v/>
      </c>
      <c r="R83" s="41">
        <v>1122.38</v>
      </c>
    </row>
    <row r="84" ht="20" customHeight="1">
      <c r="A84" s="35" t="str">
        <v>2026-08-16T07:32:26+09:00</v>
      </c>
      <c r="B84" s="35" t="str">
        <v>2026.08.16</v>
      </c>
      <c r="C84" s="35" t="str">
        <v>20260809</v>
      </c>
      <c r="D84" s="35" t="str">
        <v>20260816</v>
      </c>
      <c r="E84" s="35" t="str">
        <v>경기</v>
      </c>
      <c r="F84" s="35" t="str">
        <v>남양주시</v>
      </c>
      <c r="G84" s="35" t="str">
        <v>다산동</v>
      </c>
      <c r="H84" s="35" t="str">
        <v>경기 남양주시 다산동</v>
      </c>
      <c r="I84" s="35" t="str">
        <v>41360</v>
      </c>
      <c r="J84" s="35" t="str">
        <v/>
      </c>
      <c r="K84" s="36" t="str">
        <v>41360:다산동</v>
      </c>
      <c r="L84" s="37" t="str">
        <v>다산진건데시앙</v>
      </c>
      <c r="M84" s="38">
        <v>84.99</v>
      </c>
      <c r="N84" s="39">
        <v>25.7</v>
      </c>
      <c r="O84" s="39">
        <v>5</v>
      </c>
      <c r="P84" s="35" t="str">
        <v/>
      </c>
      <c r="Q84" s="35" t="str">
        <v/>
      </c>
      <c r="R84" s="36">
        <v>1122.38</v>
      </c>
    </row>
    <row r="85" ht="20" customHeight="1">
      <c r="A85" s="40" t="str">
        <v>2026-08-16T07:32:26+09:00</v>
      </c>
      <c r="B85" s="40" t="str">
        <v>2026.08.16</v>
      </c>
      <c r="C85" s="40" t="str">
        <v>20260809</v>
      </c>
      <c r="D85" s="40" t="str">
        <v>20260816</v>
      </c>
      <c r="E85" s="40" t="str">
        <v>경기</v>
      </c>
      <c r="F85" s="40" t="str">
        <v>남양주시</v>
      </c>
      <c r="G85" s="40" t="str">
        <v>다산동</v>
      </c>
      <c r="H85" s="40" t="str">
        <v>경기 남양주시 다산동</v>
      </c>
      <c r="I85" s="40" t="str">
        <v>41360</v>
      </c>
      <c r="J85" s="40" t="str">
        <v/>
      </c>
      <c r="K85" s="41" t="str">
        <v>41360:다산동</v>
      </c>
      <c r="L85" s="42" t="str">
        <v>다산펜테리움리버테라스Ⅱ</v>
      </c>
      <c r="M85" s="43">
        <v>79.82</v>
      </c>
      <c r="N85" s="44">
        <v>24.1</v>
      </c>
      <c r="O85" s="44">
        <v>8</v>
      </c>
      <c r="P85" s="44">
        <v>4012.93</v>
      </c>
      <c r="Q85" s="44">
        <v>9.69</v>
      </c>
      <c r="R85" s="41">
        <v>2243.96</v>
      </c>
    </row>
    <row r="86" ht="20" customHeight="1">
      <c r="A86" s="35" t="str">
        <v>2026-08-16T07:32:26+09:00</v>
      </c>
      <c r="B86" s="35" t="str">
        <v>2026.08.16</v>
      </c>
      <c r="C86" s="35" t="str">
        <v>20260809</v>
      </c>
      <c r="D86" s="35" t="str">
        <v>20260816</v>
      </c>
      <c r="E86" s="35" t="str">
        <v>경기</v>
      </c>
      <c r="F86" s="35" t="str">
        <v>남양주시</v>
      </c>
      <c r="G86" s="35" t="str">
        <v>다산동</v>
      </c>
      <c r="H86" s="35" t="str">
        <v>경기 남양주시 다산동</v>
      </c>
      <c r="I86" s="35" t="str">
        <v>41360</v>
      </c>
      <c r="J86" s="35" t="str">
        <v/>
      </c>
      <c r="K86" s="36" t="str">
        <v>41360:다산동</v>
      </c>
      <c r="L86" s="37" t="str">
        <v>다산펜테리움리버테라스Ⅱ</v>
      </c>
      <c r="M86" s="38">
        <v>84.89</v>
      </c>
      <c r="N86" s="39">
        <v>25.7</v>
      </c>
      <c r="O86" s="39">
        <v>8</v>
      </c>
      <c r="P86" s="39">
        <v>4276.94</v>
      </c>
      <c r="Q86" s="39">
        <v>10.98</v>
      </c>
      <c r="R86" s="36">
        <v>2492.18</v>
      </c>
    </row>
    <row r="87" ht="20" customHeight="1">
      <c r="A87" s="40" t="str">
        <v>2026-08-16T07:32:26+09:00</v>
      </c>
      <c r="B87" s="40" t="str">
        <v>2026.08.16</v>
      </c>
      <c r="C87" s="40" t="str">
        <v>20260809</v>
      </c>
      <c r="D87" s="40" t="str">
        <v>20260816</v>
      </c>
      <c r="E87" s="40" t="str">
        <v>경기</v>
      </c>
      <c r="F87" s="40" t="str">
        <v>남양주시</v>
      </c>
      <c r="G87" s="40" t="str">
        <v>다산동</v>
      </c>
      <c r="H87" s="40" t="str">
        <v>경기 남양주시 다산동</v>
      </c>
      <c r="I87" s="40" t="str">
        <v>41360</v>
      </c>
      <c r="J87" s="40" t="str">
        <v/>
      </c>
      <c r="K87" s="41" t="str">
        <v>41360:다산동</v>
      </c>
      <c r="L87" s="42" t="str">
        <v>다산펜테리움리버테라스Ⅱ</v>
      </c>
      <c r="M87" s="43">
        <v>84.95</v>
      </c>
      <c r="N87" s="44">
        <v>25.7</v>
      </c>
      <c r="O87" s="44">
        <v>8</v>
      </c>
      <c r="P87" s="44">
        <v>4280.46</v>
      </c>
      <c r="Q87" s="44">
        <v>11</v>
      </c>
      <c r="R87" s="41">
        <v>2412.62</v>
      </c>
    </row>
    <row r="88" ht="20" customHeight="1">
      <c r="A88" s="35" t="str">
        <v>2026-08-16T07:32:26+09:00</v>
      </c>
      <c r="B88" s="35" t="str">
        <v>2026.08.16</v>
      </c>
      <c r="C88" s="35" t="str">
        <v>20260809</v>
      </c>
      <c r="D88" s="35" t="str">
        <v>20260816</v>
      </c>
      <c r="E88" s="35" t="str">
        <v>경기</v>
      </c>
      <c r="F88" s="35" t="str">
        <v>남양주시</v>
      </c>
      <c r="G88" s="35" t="str">
        <v>다산동</v>
      </c>
      <c r="H88" s="35" t="str">
        <v>경기 남양주시 다산동</v>
      </c>
      <c r="I88" s="35" t="str">
        <v>41360</v>
      </c>
      <c r="J88" s="35" t="str">
        <v/>
      </c>
      <c r="K88" s="36" t="str">
        <v>41360:다산동</v>
      </c>
      <c r="L88" s="37" t="str">
        <v>다산푸르지오</v>
      </c>
      <c r="M88" s="38">
        <v>51.87</v>
      </c>
      <c r="N88" s="39">
        <v>15.7</v>
      </c>
      <c r="O88" s="39">
        <v>6</v>
      </c>
      <c r="P88" s="39">
        <v>4747.79</v>
      </c>
      <c r="Q88" s="39">
        <v>7.45</v>
      </c>
      <c r="R88" s="36">
        <v>3186.43</v>
      </c>
    </row>
    <row r="89" ht="20" customHeight="1">
      <c r="A89" s="40" t="str">
        <v>2026-08-16T07:32:26+09:00</v>
      </c>
      <c r="B89" s="40" t="str">
        <v>2026.08.16</v>
      </c>
      <c r="C89" s="40" t="str">
        <v>20260809</v>
      </c>
      <c r="D89" s="40" t="str">
        <v>20260816</v>
      </c>
      <c r="E89" s="40" t="str">
        <v>경기</v>
      </c>
      <c r="F89" s="40" t="str">
        <v>남양주시</v>
      </c>
      <c r="G89" s="40" t="str">
        <v>다산동</v>
      </c>
      <c r="H89" s="40" t="str">
        <v>경기 남양주시 다산동</v>
      </c>
      <c r="I89" s="40" t="str">
        <v>41360</v>
      </c>
      <c r="J89" s="40" t="str">
        <v/>
      </c>
      <c r="K89" s="41" t="str">
        <v>41360:다산동</v>
      </c>
      <c r="L89" s="42" t="str">
        <v>다산푸르지오</v>
      </c>
      <c r="M89" s="43">
        <v>59.52</v>
      </c>
      <c r="N89" s="44">
        <v>18</v>
      </c>
      <c r="O89" s="44">
        <v>6</v>
      </c>
      <c r="P89" s="44">
        <v>4465.44</v>
      </c>
      <c r="Q89" s="44">
        <v>8.04</v>
      </c>
      <c r="R89" s="41">
        <v>2610.39</v>
      </c>
    </row>
    <row r="90" ht="20" customHeight="1">
      <c r="A90" s="35" t="str">
        <v>2026-08-16T07:32:26+09:00</v>
      </c>
      <c r="B90" s="35" t="str">
        <v>2026.08.16</v>
      </c>
      <c r="C90" s="35" t="str">
        <v>20260809</v>
      </c>
      <c r="D90" s="35" t="str">
        <v>20260816</v>
      </c>
      <c r="E90" s="35" t="str">
        <v>경기</v>
      </c>
      <c r="F90" s="35" t="str">
        <v>남양주시</v>
      </c>
      <c r="G90" s="35" t="str">
        <v>다산동</v>
      </c>
      <c r="H90" s="35" t="str">
        <v>경기 남양주시 다산동</v>
      </c>
      <c r="I90" s="35" t="str">
        <v>41360</v>
      </c>
      <c r="J90" s="35" t="str">
        <v/>
      </c>
      <c r="K90" s="36" t="str">
        <v>41360:다산동</v>
      </c>
      <c r="L90" s="37" t="str">
        <v>다산푸르지오</v>
      </c>
      <c r="M90" s="38">
        <v>59.56</v>
      </c>
      <c r="N90" s="39">
        <v>18</v>
      </c>
      <c r="O90" s="39">
        <v>6</v>
      </c>
      <c r="P90" s="39">
        <v>4579.1</v>
      </c>
      <c r="Q90" s="39">
        <v>8.25</v>
      </c>
      <c r="R90" s="36">
        <v>2414.44</v>
      </c>
    </row>
    <row r="91" ht="20" customHeight="1">
      <c r="A91" s="40" t="str">
        <v>2026-08-16T07:32:26+09:00</v>
      </c>
      <c r="B91" s="40" t="str">
        <v>2026.08.16</v>
      </c>
      <c r="C91" s="40" t="str">
        <v>20260809</v>
      </c>
      <c r="D91" s="40" t="str">
        <v>20260816</v>
      </c>
      <c r="E91" s="40" t="str">
        <v>경기</v>
      </c>
      <c r="F91" s="40" t="str">
        <v>남양주시</v>
      </c>
      <c r="G91" s="40" t="str">
        <v>다산동</v>
      </c>
      <c r="H91" s="40" t="str">
        <v>경기 남양주시 다산동</v>
      </c>
      <c r="I91" s="40" t="str">
        <v>41360</v>
      </c>
      <c r="J91" s="40" t="str">
        <v/>
      </c>
      <c r="K91" s="41" t="str">
        <v>41360:다산동</v>
      </c>
      <c r="L91" s="42" t="str">
        <v>다산푸르지오</v>
      </c>
      <c r="M91" s="43">
        <v>59.96</v>
      </c>
      <c r="N91" s="44">
        <v>18.1</v>
      </c>
      <c r="O91" s="44">
        <v>6</v>
      </c>
      <c r="P91" s="44">
        <v>4686.57</v>
      </c>
      <c r="Q91" s="44">
        <v>8.5</v>
      </c>
      <c r="R91" s="41">
        <v>2370.85</v>
      </c>
    </row>
    <row r="92" ht="20" customHeight="1">
      <c r="A92" s="35" t="str">
        <v>2026-08-16T07:32:26+09:00</v>
      </c>
      <c r="B92" s="35" t="str">
        <v>2026.08.16</v>
      </c>
      <c r="C92" s="35" t="str">
        <v>20260809</v>
      </c>
      <c r="D92" s="35" t="str">
        <v>20260816</v>
      </c>
      <c r="E92" s="35" t="str">
        <v>경기</v>
      </c>
      <c r="F92" s="35" t="str">
        <v>남양주시</v>
      </c>
      <c r="G92" s="35" t="str">
        <v>다산동</v>
      </c>
      <c r="H92" s="35" t="str">
        <v>경기 남양주시 다산동</v>
      </c>
      <c r="I92" s="35" t="str">
        <v>41360</v>
      </c>
      <c r="J92" s="35" t="str">
        <v/>
      </c>
      <c r="K92" s="36" t="str">
        <v>41360:다산동</v>
      </c>
      <c r="L92" s="37" t="str">
        <v>다산한강반도유보라</v>
      </c>
      <c r="M92" s="38">
        <v>76.98</v>
      </c>
      <c r="N92" s="39">
        <v>23.3</v>
      </c>
      <c r="O92" s="39">
        <v>8</v>
      </c>
      <c r="P92" s="39">
        <v>3950.74</v>
      </c>
      <c r="Q92" s="39">
        <v>9.2</v>
      </c>
      <c r="R92" s="36">
        <v>2233.03</v>
      </c>
    </row>
    <row r="93" ht="20" customHeight="1">
      <c r="A93" s="40" t="str">
        <v>2026-08-16T07:32:26+09:00</v>
      </c>
      <c r="B93" s="40" t="str">
        <v>2026.08.16</v>
      </c>
      <c r="C93" s="40" t="str">
        <v>20260809</v>
      </c>
      <c r="D93" s="40" t="str">
        <v>20260816</v>
      </c>
      <c r="E93" s="40" t="str">
        <v>경기</v>
      </c>
      <c r="F93" s="40" t="str">
        <v>남양주시</v>
      </c>
      <c r="G93" s="40" t="str">
        <v>다산동</v>
      </c>
      <c r="H93" s="40" t="str">
        <v>경기 남양주시 다산동</v>
      </c>
      <c r="I93" s="40" t="str">
        <v>41360</v>
      </c>
      <c r="J93" s="40" t="str">
        <v/>
      </c>
      <c r="K93" s="41" t="str">
        <v>41360:다산동</v>
      </c>
      <c r="L93" s="42" t="str">
        <v>다산한강반도유보라</v>
      </c>
      <c r="M93" s="43">
        <v>84.96</v>
      </c>
      <c r="N93" s="44">
        <v>25.7</v>
      </c>
      <c r="O93" s="44">
        <v>8</v>
      </c>
      <c r="P93" s="44">
        <v>3788.8</v>
      </c>
      <c r="Q93" s="44">
        <v>9.74</v>
      </c>
      <c r="R93" s="41">
        <v>1803.45</v>
      </c>
    </row>
    <row r="94" ht="20" customHeight="1">
      <c r="A94" s="35" t="str">
        <v>2026-08-16T07:32:26+09:00</v>
      </c>
      <c r="B94" s="35" t="str">
        <v>2026.08.16</v>
      </c>
      <c r="C94" s="35" t="str">
        <v>20260809</v>
      </c>
      <c r="D94" s="35" t="str">
        <v>20260816</v>
      </c>
      <c r="E94" s="35" t="str">
        <v>경기</v>
      </c>
      <c r="F94" s="35" t="str">
        <v>남양주시</v>
      </c>
      <c r="G94" s="35" t="str">
        <v>다산동</v>
      </c>
      <c r="H94" s="35" t="str">
        <v>경기 남양주시 다산동</v>
      </c>
      <c r="I94" s="35" t="str">
        <v>41360</v>
      </c>
      <c r="J94" s="35" t="str">
        <v/>
      </c>
      <c r="K94" s="36" t="str">
        <v>41360:다산동</v>
      </c>
      <c r="L94" s="37" t="str">
        <v>다산한강반도유보라</v>
      </c>
      <c r="M94" s="38">
        <v>84.98</v>
      </c>
      <c r="N94" s="39">
        <v>25.7</v>
      </c>
      <c r="O94" s="39">
        <v>8</v>
      </c>
      <c r="P94" s="39">
        <v>3880.34</v>
      </c>
      <c r="Q94" s="39">
        <v>9.98</v>
      </c>
      <c r="R94" s="36">
        <v>2164.82</v>
      </c>
    </row>
    <row r="95" ht="20" customHeight="1">
      <c r="A95" s="40" t="str">
        <v>2026-08-16T07:32:26+09:00</v>
      </c>
      <c r="B95" s="40" t="str">
        <v>2026.08.16</v>
      </c>
      <c r="C95" s="40" t="str">
        <v>20260809</v>
      </c>
      <c r="D95" s="40" t="str">
        <v>20260816</v>
      </c>
      <c r="E95" s="40" t="str">
        <v>경기</v>
      </c>
      <c r="F95" s="40" t="str">
        <v>남양주시</v>
      </c>
      <c r="G95" s="40" t="str">
        <v>다산동</v>
      </c>
      <c r="H95" s="40" t="str">
        <v>경기 남양주시 다산동</v>
      </c>
      <c r="I95" s="40" t="str">
        <v>41360</v>
      </c>
      <c r="J95" s="40" t="str">
        <v/>
      </c>
      <c r="K95" s="41" t="str">
        <v>41360:다산동</v>
      </c>
      <c r="L95" s="42" t="str">
        <v>다산한신휴플러스</v>
      </c>
      <c r="M95" s="43">
        <v>59.84</v>
      </c>
      <c r="N95" s="44">
        <v>18.1</v>
      </c>
      <c r="O95" s="44">
        <v>28</v>
      </c>
      <c r="P95" s="44">
        <v>2513.59</v>
      </c>
      <c r="Q95" s="44">
        <v>4.55</v>
      </c>
      <c r="R95" s="41">
        <v>1810.76</v>
      </c>
    </row>
    <row r="96" ht="20" customHeight="1">
      <c r="A96" s="35" t="str">
        <v>2026-08-16T07:32:26+09:00</v>
      </c>
      <c r="B96" s="35" t="str">
        <v>2026.08.16</v>
      </c>
      <c r="C96" s="35" t="str">
        <v>20260809</v>
      </c>
      <c r="D96" s="35" t="str">
        <v>20260816</v>
      </c>
      <c r="E96" s="35" t="str">
        <v>경기</v>
      </c>
      <c r="F96" s="35" t="str">
        <v>남양주시</v>
      </c>
      <c r="G96" s="35" t="str">
        <v>다산동</v>
      </c>
      <c r="H96" s="35" t="str">
        <v>경기 남양주시 다산동</v>
      </c>
      <c r="I96" s="35" t="str">
        <v>41360</v>
      </c>
      <c r="J96" s="35" t="str">
        <v/>
      </c>
      <c r="K96" s="36" t="str">
        <v>41360:다산동</v>
      </c>
      <c r="L96" s="37" t="str">
        <v>다산한신휴플러스</v>
      </c>
      <c r="M96" s="38">
        <v>76.89</v>
      </c>
      <c r="N96" s="39">
        <v>23.3</v>
      </c>
      <c r="O96" s="39">
        <v>28</v>
      </c>
      <c r="P96" s="39">
        <v>2297.32</v>
      </c>
      <c r="Q96" s="39">
        <v>5.34</v>
      </c>
      <c r="R96" s="35" t="str">
        <v/>
      </c>
    </row>
    <row r="97" ht="20" customHeight="1">
      <c r="A97" s="40" t="str">
        <v>2026-08-16T07:32:26+09:00</v>
      </c>
      <c r="B97" s="40" t="str">
        <v>2026.08.16</v>
      </c>
      <c r="C97" s="40" t="str">
        <v>20260809</v>
      </c>
      <c r="D97" s="40" t="str">
        <v>20260816</v>
      </c>
      <c r="E97" s="40" t="str">
        <v>경기</v>
      </c>
      <c r="F97" s="40" t="str">
        <v>남양주시</v>
      </c>
      <c r="G97" s="40" t="str">
        <v>다산동</v>
      </c>
      <c r="H97" s="40" t="str">
        <v>경기 남양주시 다산동</v>
      </c>
      <c r="I97" s="40" t="str">
        <v>41360</v>
      </c>
      <c r="J97" s="40" t="str">
        <v/>
      </c>
      <c r="K97" s="41" t="str">
        <v>41360:다산동</v>
      </c>
      <c r="L97" s="42" t="str">
        <v>다산한신휴플러스</v>
      </c>
      <c r="M97" s="43">
        <v>84.96</v>
      </c>
      <c r="N97" s="44">
        <v>25.7</v>
      </c>
      <c r="O97" s="44">
        <v>28</v>
      </c>
      <c r="P97" s="44">
        <v>2081.68</v>
      </c>
      <c r="Q97" s="44">
        <v>5.35</v>
      </c>
      <c r="R97" s="41">
        <v>1478.58</v>
      </c>
    </row>
    <row r="98" ht="20" customHeight="1">
      <c r="A98" s="35" t="str">
        <v>2026-08-16T07:32:26+09:00</v>
      </c>
      <c r="B98" s="35" t="str">
        <v>2026.08.16</v>
      </c>
      <c r="C98" s="35" t="str">
        <v>20260809</v>
      </c>
      <c r="D98" s="35" t="str">
        <v>20260816</v>
      </c>
      <c r="E98" s="35" t="str">
        <v>경기</v>
      </c>
      <c r="F98" s="35" t="str">
        <v>남양주시</v>
      </c>
      <c r="G98" s="35" t="str">
        <v>다산동</v>
      </c>
      <c r="H98" s="35" t="str">
        <v>경기 남양주시 다산동</v>
      </c>
      <c r="I98" s="35" t="str">
        <v>41360</v>
      </c>
      <c r="J98" s="35" t="str">
        <v/>
      </c>
      <c r="K98" s="36" t="str">
        <v>41360:다산동</v>
      </c>
      <c r="L98" s="37" t="str">
        <v>다산한양수자인리버파크</v>
      </c>
      <c r="M98" s="38">
        <v>97.67</v>
      </c>
      <c r="N98" s="39">
        <v>29.5</v>
      </c>
      <c r="O98" s="39">
        <v>9</v>
      </c>
      <c r="P98" s="39">
        <v>3587.59</v>
      </c>
      <c r="Q98" s="39">
        <v>10.6</v>
      </c>
      <c r="R98" s="36">
        <v>2231.24</v>
      </c>
    </row>
    <row r="99" ht="20" customHeight="1">
      <c r="A99" s="40" t="str">
        <v>2026-08-16T07:32:26+09:00</v>
      </c>
      <c r="B99" s="40" t="str">
        <v>2026.08.16</v>
      </c>
      <c r="C99" s="40" t="str">
        <v>20260809</v>
      </c>
      <c r="D99" s="40" t="str">
        <v>20260816</v>
      </c>
      <c r="E99" s="40" t="str">
        <v>경기</v>
      </c>
      <c r="F99" s="40" t="str">
        <v>남양주시</v>
      </c>
      <c r="G99" s="40" t="str">
        <v>다산동</v>
      </c>
      <c r="H99" s="40" t="str">
        <v>경기 남양주시 다산동</v>
      </c>
      <c r="I99" s="40" t="str">
        <v>41360</v>
      </c>
      <c r="J99" s="40" t="str">
        <v/>
      </c>
      <c r="K99" s="41" t="str">
        <v>41360:다산동</v>
      </c>
      <c r="L99" s="42" t="str">
        <v>다산한양수자인리버팰리스</v>
      </c>
      <c r="M99" s="43">
        <v>74.58</v>
      </c>
      <c r="N99" s="44">
        <v>22.6</v>
      </c>
      <c r="O99" s="44">
        <v>10</v>
      </c>
      <c r="P99" s="44">
        <v>4255.45</v>
      </c>
      <c r="Q99" s="44">
        <v>9.6</v>
      </c>
      <c r="R99" s="41">
        <v>2534.06</v>
      </c>
    </row>
    <row r="100" ht="20" customHeight="1">
      <c r="A100" s="35" t="str">
        <v>2026-08-16T07:32:26+09:00</v>
      </c>
      <c r="B100" s="35" t="str">
        <v>2026.08.16</v>
      </c>
      <c r="C100" s="35" t="str">
        <v>20260809</v>
      </c>
      <c r="D100" s="35" t="str">
        <v>20260816</v>
      </c>
      <c r="E100" s="35" t="str">
        <v>경기</v>
      </c>
      <c r="F100" s="35" t="str">
        <v>남양주시</v>
      </c>
      <c r="G100" s="35" t="str">
        <v>다산동</v>
      </c>
      <c r="H100" s="35" t="str">
        <v>경기 남양주시 다산동</v>
      </c>
      <c r="I100" s="35" t="str">
        <v>41360</v>
      </c>
      <c r="J100" s="35" t="str">
        <v/>
      </c>
      <c r="K100" s="36" t="str">
        <v>41360:다산동</v>
      </c>
      <c r="L100" s="37" t="str">
        <v>다산한양수자인리버팰리스</v>
      </c>
      <c r="M100" s="38">
        <v>84.57</v>
      </c>
      <c r="N100" s="39">
        <v>25.6</v>
      </c>
      <c r="O100" s="39">
        <v>10</v>
      </c>
      <c r="P100" s="39">
        <v>4173.66</v>
      </c>
      <c r="Q100" s="39">
        <v>10.68</v>
      </c>
      <c r="R100" s="36">
        <v>2697.31</v>
      </c>
    </row>
    <row r="101" ht="20" customHeight="1">
      <c r="A101" s="40" t="str">
        <v>2026-08-16T07:32:26+09:00</v>
      </c>
      <c r="B101" s="40" t="str">
        <v>2026.08.16</v>
      </c>
      <c r="C101" s="40" t="str">
        <v>20260809</v>
      </c>
      <c r="D101" s="40" t="str">
        <v>20260816</v>
      </c>
      <c r="E101" s="40" t="str">
        <v>경기</v>
      </c>
      <c r="F101" s="40" t="str">
        <v>남양주시</v>
      </c>
      <c r="G101" s="40" t="str">
        <v>다산동</v>
      </c>
      <c r="H101" s="40" t="str">
        <v>경기 남양주시 다산동</v>
      </c>
      <c r="I101" s="40" t="str">
        <v>41360</v>
      </c>
      <c r="J101" s="40" t="str">
        <v/>
      </c>
      <c r="K101" s="41" t="str">
        <v>41360:다산동</v>
      </c>
      <c r="L101" s="42" t="str">
        <v>다산한양수자인리버팰리스</v>
      </c>
      <c r="M101" s="43">
        <v>84.62</v>
      </c>
      <c r="N101" s="44">
        <v>25.6</v>
      </c>
      <c r="O101" s="44">
        <v>10</v>
      </c>
      <c r="P101" s="44">
        <v>4190.37</v>
      </c>
      <c r="Q101" s="44">
        <v>10.73</v>
      </c>
      <c r="R101" s="41">
        <v>2344.05</v>
      </c>
    </row>
    <row r="102" ht="20" customHeight="1">
      <c r="A102" s="35" t="str">
        <v>2026-08-16T07:32:26+09:00</v>
      </c>
      <c r="B102" s="35" t="str">
        <v>2026.08.16</v>
      </c>
      <c r="C102" s="35" t="str">
        <v>20260809</v>
      </c>
      <c r="D102" s="35" t="str">
        <v>20260816</v>
      </c>
      <c r="E102" s="35" t="str">
        <v>경기</v>
      </c>
      <c r="F102" s="35" t="str">
        <v>남양주시</v>
      </c>
      <c r="G102" s="35" t="str">
        <v>다산동</v>
      </c>
      <c r="H102" s="35" t="str">
        <v>경기 남양주시 다산동</v>
      </c>
      <c r="I102" s="35" t="str">
        <v>41360</v>
      </c>
      <c r="J102" s="35" t="str">
        <v/>
      </c>
      <c r="K102" s="36" t="str">
        <v>41360:다산동</v>
      </c>
      <c r="L102" s="37" t="str">
        <v>다산해모로</v>
      </c>
      <c r="M102" s="38">
        <v>39.94</v>
      </c>
      <c r="N102" s="39">
        <v>12.1</v>
      </c>
      <c r="O102" s="39">
        <v>6</v>
      </c>
      <c r="P102" s="39">
        <v>4039.24</v>
      </c>
      <c r="Q102" s="39">
        <v>4.88</v>
      </c>
      <c r="R102" s="36">
        <v>2540.29</v>
      </c>
    </row>
    <row r="103" ht="20" customHeight="1">
      <c r="A103" s="40" t="str">
        <v>2026-08-16T07:32:26+09:00</v>
      </c>
      <c r="B103" s="40" t="str">
        <v>2026.08.16</v>
      </c>
      <c r="C103" s="40" t="str">
        <v>20260809</v>
      </c>
      <c r="D103" s="40" t="str">
        <v>20260816</v>
      </c>
      <c r="E103" s="40" t="str">
        <v>경기</v>
      </c>
      <c r="F103" s="40" t="str">
        <v>남양주시</v>
      </c>
      <c r="G103" s="40" t="str">
        <v>다산동</v>
      </c>
      <c r="H103" s="40" t="str">
        <v>경기 남양주시 다산동</v>
      </c>
      <c r="I103" s="40" t="str">
        <v>41360</v>
      </c>
      <c r="J103" s="40" t="str">
        <v/>
      </c>
      <c r="K103" s="41" t="str">
        <v>41360:다산동</v>
      </c>
      <c r="L103" s="42" t="str">
        <v>다산해모로</v>
      </c>
      <c r="M103" s="43">
        <v>59.94</v>
      </c>
      <c r="N103" s="44">
        <v>18.1</v>
      </c>
      <c r="O103" s="44">
        <v>6</v>
      </c>
      <c r="P103" s="44">
        <v>4175.12</v>
      </c>
      <c r="Q103" s="44">
        <v>7.57</v>
      </c>
      <c r="R103" s="41">
        <v>2261.29</v>
      </c>
    </row>
    <row r="104" ht="20" customHeight="1">
      <c r="A104" s="35" t="str">
        <v>2026-08-16T07:32:26+09:00</v>
      </c>
      <c r="B104" s="35" t="str">
        <v>2026.08.16</v>
      </c>
      <c r="C104" s="35" t="str">
        <v>20260809</v>
      </c>
      <c r="D104" s="35" t="str">
        <v>20260816</v>
      </c>
      <c r="E104" s="35" t="str">
        <v>경기</v>
      </c>
      <c r="F104" s="35" t="str">
        <v>남양주시</v>
      </c>
      <c r="G104" s="35" t="str">
        <v>다산동</v>
      </c>
      <c r="H104" s="35" t="str">
        <v>경기 남양주시 다산동</v>
      </c>
      <c r="I104" s="35" t="str">
        <v>41360</v>
      </c>
      <c r="J104" s="35" t="str">
        <v/>
      </c>
      <c r="K104" s="36" t="str">
        <v>41360:다산동</v>
      </c>
      <c r="L104" s="37" t="str">
        <v>다산해모로</v>
      </c>
      <c r="M104" s="38">
        <v>60</v>
      </c>
      <c r="N104" s="39">
        <v>18.1</v>
      </c>
      <c r="O104" s="39">
        <v>6</v>
      </c>
      <c r="P104" s="39">
        <v>3983.8</v>
      </c>
      <c r="Q104" s="39">
        <v>7.23</v>
      </c>
      <c r="R104" s="36">
        <v>2314.24</v>
      </c>
    </row>
    <row r="105" ht="20" customHeight="1">
      <c r="A105" s="40" t="str">
        <v>2026-08-16T07:32:26+09:00</v>
      </c>
      <c r="B105" s="40" t="str">
        <v>2026.08.16</v>
      </c>
      <c r="C105" s="40" t="str">
        <v>20260809</v>
      </c>
      <c r="D105" s="40" t="str">
        <v>20260816</v>
      </c>
      <c r="E105" s="40" t="str">
        <v>경기</v>
      </c>
      <c r="F105" s="40" t="str">
        <v>남양주시</v>
      </c>
      <c r="G105" s="40" t="str">
        <v>다산동</v>
      </c>
      <c r="H105" s="40" t="str">
        <v>경기 남양주시 다산동</v>
      </c>
      <c r="I105" s="40" t="str">
        <v>41360</v>
      </c>
      <c r="J105" s="40" t="str">
        <v/>
      </c>
      <c r="K105" s="41" t="str">
        <v>41360:다산동</v>
      </c>
      <c r="L105" s="42" t="str">
        <v>다산해모로</v>
      </c>
      <c r="M105" s="43">
        <v>84.98</v>
      </c>
      <c r="N105" s="44">
        <v>25.7</v>
      </c>
      <c r="O105" s="44">
        <v>6</v>
      </c>
      <c r="P105" s="44">
        <v>3309.13</v>
      </c>
      <c r="Q105" s="44">
        <v>8.51</v>
      </c>
      <c r="R105" s="41">
        <v>1919.83</v>
      </c>
    </row>
    <row r="106" ht="20" customHeight="1">
      <c r="A106" s="35" t="str">
        <v>2026-08-16T07:32:26+09:00</v>
      </c>
      <c r="B106" s="35" t="str">
        <v>2026.08.16</v>
      </c>
      <c r="C106" s="35" t="str">
        <v>20260809</v>
      </c>
      <c r="D106" s="35" t="str">
        <v>20260816</v>
      </c>
      <c r="E106" s="35" t="str">
        <v>경기</v>
      </c>
      <c r="F106" s="35" t="str">
        <v>남양주시</v>
      </c>
      <c r="G106" s="35" t="str">
        <v>다산동</v>
      </c>
      <c r="H106" s="35" t="str">
        <v>경기 남양주시 다산동</v>
      </c>
      <c r="I106" s="35" t="str">
        <v>41360</v>
      </c>
      <c r="J106" s="35" t="str">
        <v/>
      </c>
      <c r="K106" s="36" t="str">
        <v>41360:다산동</v>
      </c>
      <c r="L106" s="37" t="str">
        <v>다산효성해링턴타워</v>
      </c>
      <c r="M106" s="38">
        <v>101.54</v>
      </c>
      <c r="N106" s="39">
        <v>30.7</v>
      </c>
      <c r="O106" s="39">
        <v>17</v>
      </c>
      <c r="P106" s="39">
        <v>2458.01</v>
      </c>
      <c r="Q106" s="39">
        <v>7.55</v>
      </c>
      <c r="R106" s="36">
        <v>1671.28</v>
      </c>
    </row>
    <row r="107" ht="20" customHeight="1">
      <c r="A107" s="40" t="str">
        <v>2026-08-16T07:32:26+09:00</v>
      </c>
      <c r="B107" s="40" t="str">
        <v>2026.08.16</v>
      </c>
      <c r="C107" s="40" t="str">
        <v>20260809</v>
      </c>
      <c r="D107" s="40" t="str">
        <v>20260816</v>
      </c>
      <c r="E107" s="40" t="str">
        <v>경기</v>
      </c>
      <c r="F107" s="40" t="str">
        <v>남양주시</v>
      </c>
      <c r="G107" s="40" t="str">
        <v>다산동</v>
      </c>
      <c r="H107" s="40" t="str">
        <v>경기 남양주시 다산동</v>
      </c>
      <c r="I107" s="40" t="str">
        <v>41360</v>
      </c>
      <c r="J107" s="40" t="str">
        <v/>
      </c>
      <c r="K107" s="41" t="str">
        <v>41360:다산동</v>
      </c>
      <c r="L107" s="42" t="str">
        <v>다산효성해링턴타워</v>
      </c>
      <c r="M107" s="43">
        <v>116.54</v>
      </c>
      <c r="N107" s="44">
        <v>35.3</v>
      </c>
      <c r="O107" s="44">
        <v>17</v>
      </c>
      <c r="P107" s="44">
        <v>2070.73</v>
      </c>
      <c r="Q107" s="44">
        <v>7.3</v>
      </c>
      <c r="R107" s="41">
        <v>1843.8</v>
      </c>
    </row>
    <row r="108" ht="20" customHeight="1">
      <c r="A108" s="35" t="str">
        <v>2026-08-16T07:32:26+09:00</v>
      </c>
      <c r="B108" s="35" t="str">
        <v>2026.08.16</v>
      </c>
      <c r="C108" s="35" t="str">
        <v>20260809</v>
      </c>
      <c r="D108" s="35" t="str">
        <v>20260816</v>
      </c>
      <c r="E108" s="35" t="str">
        <v>경기</v>
      </c>
      <c r="F108" s="35" t="str">
        <v>남양주시</v>
      </c>
      <c r="G108" s="35" t="str">
        <v>다산동</v>
      </c>
      <c r="H108" s="35" t="str">
        <v>경기 남양주시 다산동</v>
      </c>
      <c r="I108" s="35" t="str">
        <v>41360</v>
      </c>
      <c r="J108" s="35" t="str">
        <v/>
      </c>
      <c r="K108" s="36" t="str">
        <v>41360:다산동</v>
      </c>
      <c r="L108" s="37" t="str">
        <v>다산효성해링턴타워</v>
      </c>
      <c r="M108" s="38">
        <v>129.59</v>
      </c>
      <c r="N108" s="39">
        <v>39.2</v>
      </c>
      <c r="O108" s="39">
        <v>17</v>
      </c>
      <c r="P108" s="39">
        <v>2040.77</v>
      </c>
      <c r="Q108" s="39">
        <v>8</v>
      </c>
      <c r="R108" s="36">
        <v>1852.32</v>
      </c>
    </row>
    <row r="109" ht="20" customHeight="1">
      <c r="A109" s="40" t="str">
        <v>2026-08-16T07:32:26+09:00</v>
      </c>
      <c r="B109" s="40" t="str">
        <v>2026.08.16</v>
      </c>
      <c r="C109" s="40" t="str">
        <v>20260809</v>
      </c>
      <c r="D109" s="40" t="str">
        <v>20260816</v>
      </c>
      <c r="E109" s="40" t="str">
        <v>경기</v>
      </c>
      <c r="F109" s="40" t="str">
        <v>남양주시</v>
      </c>
      <c r="G109" s="40" t="str">
        <v>다산동</v>
      </c>
      <c r="H109" s="40" t="str">
        <v>경기 남양주시 다산동</v>
      </c>
      <c r="I109" s="40" t="str">
        <v>41360</v>
      </c>
      <c r="J109" s="40" t="str">
        <v/>
      </c>
      <c r="K109" s="41" t="str">
        <v>41360:다산동</v>
      </c>
      <c r="L109" s="42" t="str">
        <v>다산e편한세상더퍼스트</v>
      </c>
      <c r="M109" s="43">
        <v>74.82</v>
      </c>
      <c r="N109" s="44">
        <v>22.6</v>
      </c>
      <c r="O109" s="44">
        <v>8</v>
      </c>
      <c r="P109" s="44">
        <v>3842.46</v>
      </c>
      <c r="Q109" s="44">
        <v>8.7</v>
      </c>
      <c r="R109" s="41">
        <v>2362.98</v>
      </c>
    </row>
    <row r="110" ht="20" customHeight="1">
      <c r="A110" s="35" t="str">
        <v>2026-08-16T07:32:26+09:00</v>
      </c>
      <c r="B110" s="35" t="str">
        <v>2026.08.16</v>
      </c>
      <c r="C110" s="35" t="str">
        <v>20260809</v>
      </c>
      <c r="D110" s="35" t="str">
        <v>20260816</v>
      </c>
      <c r="E110" s="35" t="str">
        <v>경기</v>
      </c>
      <c r="F110" s="35" t="str">
        <v>남양주시</v>
      </c>
      <c r="G110" s="35" t="str">
        <v>다산동</v>
      </c>
      <c r="H110" s="35" t="str">
        <v>경기 남양주시 다산동</v>
      </c>
      <c r="I110" s="35" t="str">
        <v>41360</v>
      </c>
      <c r="J110" s="35" t="str">
        <v/>
      </c>
      <c r="K110" s="36" t="str">
        <v>41360:다산동</v>
      </c>
      <c r="L110" s="37" t="str">
        <v>다산e편한세상더퍼스트</v>
      </c>
      <c r="M110" s="38">
        <v>84.57</v>
      </c>
      <c r="N110" s="39">
        <v>25.6</v>
      </c>
      <c r="O110" s="39">
        <v>8</v>
      </c>
      <c r="P110" s="39">
        <v>3457.72</v>
      </c>
      <c r="Q110" s="39">
        <v>8.85</v>
      </c>
      <c r="R110" s="36">
        <v>2345.36</v>
      </c>
    </row>
    <row r="111" ht="20" customHeight="1">
      <c r="A111" s="40" t="str">
        <v>2026-08-16T07:32:26+09:00</v>
      </c>
      <c r="B111" s="40" t="str">
        <v>2026.08.16</v>
      </c>
      <c r="C111" s="40" t="str">
        <v>20260809</v>
      </c>
      <c r="D111" s="40" t="str">
        <v>20260816</v>
      </c>
      <c r="E111" s="40" t="str">
        <v>경기</v>
      </c>
      <c r="F111" s="40" t="str">
        <v>남양주시</v>
      </c>
      <c r="G111" s="40" t="str">
        <v>다산동</v>
      </c>
      <c r="H111" s="40" t="str">
        <v>경기 남양주시 다산동</v>
      </c>
      <c r="I111" s="40" t="str">
        <v>41360</v>
      </c>
      <c r="J111" s="40" t="str">
        <v/>
      </c>
      <c r="K111" s="41" t="str">
        <v>41360:다산동</v>
      </c>
      <c r="L111" s="42" t="str">
        <v>다산e편한세상더퍼스트</v>
      </c>
      <c r="M111" s="43">
        <v>84.75</v>
      </c>
      <c r="N111" s="44">
        <v>25.6</v>
      </c>
      <c r="O111" s="44">
        <v>8</v>
      </c>
      <c r="P111" s="44">
        <v>3500.82</v>
      </c>
      <c r="Q111" s="44">
        <v>8.98</v>
      </c>
      <c r="R111" s="41">
        <v>2359.88</v>
      </c>
    </row>
    <row r="112" ht="20" customHeight="1">
      <c r="A112" s="35" t="str">
        <v>2026-08-16T07:32:26+09:00</v>
      </c>
      <c r="B112" s="35" t="str">
        <v>2026.08.16</v>
      </c>
      <c r="C112" s="35" t="str">
        <v>20260809</v>
      </c>
      <c r="D112" s="35" t="str">
        <v>20260816</v>
      </c>
      <c r="E112" s="35" t="str">
        <v>경기</v>
      </c>
      <c r="F112" s="35" t="str">
        <v>남양주시</v>
      </c>
      <c r="G112" s="35" t="str">
        <v>다산동</v>
      </c>
      <c r="H112" s="35" t="str">
        <v>경기 남양주시 다산동</v>
      </c>
      <c r="I112" s="35" t="str">
        <v>41360</v>
      </c>
      <c r="J112" s="35" t="str">
        <v/>
      </c>
      <c r="K112" s="36" t="str">
        <v>41360:다산동</v>
      </c>
      <c r="L112" s="37" t="str">
        <v>다산e편한세상더퍼스트</v>
      </c>
      <c r="M112" s="38">
        <v>84.8</v>
      </c>
      <c r="N112" s="39">
        <v>25.7</v>
      </c>
      <c r="O112" s="39">
        <v>8</v>
      </c>
      <c r="P112" s="39">
        <v>3379.85</v>
      </c>
      <c r="Q112" s="39">
        <v>8.67</v>
      </c>
      <c r="R112" s="36">
        <v>2046.62</v>
      </c>
    </row>
    <row r="113" ht="20" customHeight="1">
      <c r="A113" s="40" t="str">
        <v>2026-08-16T07:32:26+09:00</v>
      </c>
      <c r="B113" s="40" t="str">
        <v>2026.08.16</v>
      </c>
      <c r="C113" s="40" t="str">
        <v>20260809</v>
      </c>
      <c r="D113" s="40" t="str">
        <v>20260816</v>
      </c>
      <c r="E113" s="40" t="str">
        <v>경기</v>
      </c>
      <c r="F113" s="40" t="str">
        <v>남양주시</v>
      </c>
      <c r="G113" s="40" t="str">
        <v>다산동</v>
      </c>
      <c r="H113" s="40" t="str">
        <v>경기 남양주시 다산동</v>
      </c>
      <c r="I113" s="40" t="str">
        <v>41360</v>
      </c>
      <c r="J113" s="40" t="str">
        <v/>
      </c>
      <c r="K113" s="41" t="str">
        <v>41360:다산동</v>
      </c>
      <c r="L113" s="42" t="str">
        <v>더힐포레3단지</v>
      </c>
      <c r="M113" s="43">
        <v>75.83</v>
      </c>
      <c r="N113" s="44">
        <v>22.9</v>
      </c>
      <c r="O113" s="44">
        <v>19</v>
      </c>
      <c r="P113" s="44">
        <v>2790.06</v>
      </c>
      <c r="Q113" s="44">
        <v>6.4</v>
      </c>
      <c r="R113" s="41">
        <v>1608.32</v>
      </c>
    </row>
    <row r="114" ht="20" customHeight="1">
      <c r="A114" s="35" t="str">
        <v>2026-08-16T07:32:26+09:00</v>
      </c>
      <c r="B114" s="35" t="str">
        <v>2026.08.16</v>
      </c>
      <c r="C114" s="35" t="str">
        <v>20260809</v>
      </c>
      <c r="D114" s="35" t="str">
        <v>20260816</v>
      </c>
      <c r="E114" s="35" t="str">
        <v>경기</v>
      </c>
      <c r="F114" s="35" t="str">
        <v>남양주시</v>
      </c>
      <c r="G114" s="35" t="str">
        <v>다산동</v>
      </c>
      <c r="H114" s="35" t="str">
        <v>경기 남양주시 다산동</v>
      </c>
      <c r="I114" s="35" t="str">
        <v>41360</v>
      </c>
      <c r="J114" s="35" t="str">
        <v/>
      </c>
      <c r="K114" s="36" t="str">
        <v>41360:다산동</v>
      </c>
      <c r="L114" s="37" t="str">
        <v>더힐포레3단지</v>
      </c>
      <c r="M114" s="38">
        <v>84.69</v>
      </c>
      <c r="N114" s="39">
        <v>25.6</v>
      </c>
      <c r="O114" s="39">
        <v>19</v>
      </c>
      <c r="P114" s="39">
        <v>2607.27</v>
      </c>
      <c r="Q114" s="39">
        <v>6.68</v>
      </c>
      <c r="R114" s="36">
        <v>2106.94</v>
      </c>
    </row>
    <row r="115" ht="20" customHeight="1">
      <c r="A115" s="40" t="str">
        <v>2026-08-16T07:32:26+09:00</v>
      </c>
      <c r="B115" s="40" t="str">
        <v>2026.08.16</v>
      </c>
      <c r="C115" s="40" t="str">
        <v>20260809</v>
      </c>
      <c r="D115" s="40" t="str">
        <v>20260816</v>
      </c>
      <c r="E115" s="40" t="str">
        <v>경기</v>
      </c>
      <c r="F115" s="40" t="str">
        <v>남양주시</v>
      </c>
      <c r="G115" s="40" t="str">
        <v>다산동</v>
      </c>
      <c r="H115" s="40" t="str">
        <v>경기 남양주시 다산동</v>
      </c>
      <c r="I115" s="40" t="str">
        <v>41360</v>
      </c>
      <c r="J115" s="40" t="str">
        <v/>
      </c>
      <c r="K115" s="41" t="str">
        <v>41360:다산동</v>
      </c>
      <c r="L115" s="42" t="str">
        <v>더힐포레3단지</v>
      </c>
      <c r="M115" s="43">
        <v>84.95</v>
      </c>
      <c r="N115" s="44">
        <v>25.7</v>
      </c>
      <c r="O115" s="44">
        <v>19</v>
      </c>
      <c r="P115" s="44">
        <v>2607.27</v>
      </c>
      <c r="Q115" s="44">
        <v>6.7</v>
      </c>
      <c r="R115" s="41">
        <v>1629.92</v>
      </c>
    </row>
    <row r="116" ht="20" customHeight="1">
      <c r="A116" s="35" t="str">
        <v>2026-08-16T07:32:26+09:00</v>
      </c>
      <c r="B116" s="35" t="str">
        <v>2026.08.16</v>
      </c>
      <c r="C116" s="35" t="str">
        <v>20260809</v>
      </c>
      <c r="D116" s="35" t="str">
        <v>20260816</v>
      </c>
      <c r="E116" s="35" t="str">
        <v>경기</v>
      </c>
      <c r="F116" s="35" t="str">
        <v>남양주시</v>
      </c>
      <c r="G116" s="35" t="str">
        <v>다산동</v>
      </c>
      <c r="H116" s="35" t="str">
        <v>경기 남양주시 다산동</v>
      </c>
      <c r="I116" s="35" t="str">
        <v>41360</v>
      </c>
      <c r="J116" s="35" t="str">
        <v/>
      </c>
      <c r="K116" s="36" t="str">
        <v>41360:다산동</v>
      </c>
      <c r="L116" s="37" t="str">
        <v>더힐포레4단지</v>
      </c>
      <c r="M116" s="38">
        <v>75.83</v>
      </c>
      <c r="N116" s="39">
        <v>22.9</v>
      </c>
      <c r="O116" s="39">
        <v>19</v>
      </c>
      <c r="P116" s="39">
        <v>2481.02</v>
      </c>
      <c r="Q116" s="39">
        <v>5.69</v>
      </c>
      <c r="R116" s="36">
        <v>1943.06</v>
      </c>
    </row>
    <row r="117" ht="20" customHeight="1">
      <c r="A117" s="40" t="str">
        <v>2026-08-16T07:32:26+09:00</v>
      </c>
      <c r="B117" s="40" t="str">
        <v>2026.08.16</v>
      </c>
      <c r="C117" s="40" t="str">
        <v>20260809</v>
      </c>
      <c r="D117" s="40" t="str">
        <v>20260816</v>
      </c>
      <c r="E117" s="40" t="str">
        <v>경기</v>
      </c>
      <c r="F117" s="40" t="str">
        <v>남양주시</v>
      </c>
      <c r="G117" s="40" t="str">
        <v>다산동</v>
      </c>
      <c r="H117" s="40" t="str">
        <v>경기 남양주시 다산동</v>
      </c>
      <c r="I117" s="40" t="str">
        <v>41360</v>
      </c>
      <c r="J117" s="40" t="str">
        <v/>
      </c>
      <c r="K117" s="41" t="str">
        <v>41360:다산동</v>
      </c>
      <c r="L117" s="42" t="str">
        <v>더힐포레4단지</v>
      </c>
      <c r="M117" s="43">
        <v>84.69</v>
      </c>
      <c r="N117" s="44">
        <v>25.6</v>
      </c>
      <c r="O117" s="44">
        <v>19</v>
      </c>
      <c r="P117" s="44">
        <v>2732.38</v>
      </c>
      <c r="Q117" s="44">
        <v>7</v>
      </c>
      <c r="R117" s="41">
        <v>1718.51</v>
      </c>
    </row>
    <row r="118" ht="20" customHeight="1">
      <c r="A118" s="35" t="str">
        <v>2026-08-16T07:32:26+09:00</v>
      </c>
      <c r="B118" s="35" t="str">
        <v>2026.08.16</v>
      </c>
      <c r="C118" s="35" t="str">
        <v>20260809</v>
      </c>
      <c r="D118" s="35" t="str">
        <v>20260816</v>
      </c>
      <c r="E118" s="35" t="str">
        <v>경기</v>
      </c>
      <c r="F118" s="35" t="str">
        <v>남양주시</v>
      </c>
      <c r="G118" s="35" t="str">
        <v>다산동</v>
      </c>
      <c r="H118" s="35" t="str">
        <v>경기 남양주시 다산동</v>
      </c>
      <c r="I118" s="35" t="str">
        <v>41360</v>
      </c>
      <c r="J118" s="35" t="str">
        <v/>
      </c>
      <c r="K118" s="36" t="str">
        <v>41360:다산동</v>
      </c>
      <c r="L118" s="37" t="str">
        <v>더힐포레4단지</v>
      </c>
      <c r="M118" s="38">
        <v>84.74</v>
      </c>
      <c r="N118" s="39">
        <v>25.6</v>
      </c>
      <c r="O118" s="39">
        <v>19</v>
      </c>
      <c r="P118" s="39">
        <v>2477.19</v>
      </c>
      <c r="Q118" s="39">
        <v>6.35</v>
      </c>
      <c r="R118" s="36">
        <v>1673.32</v>
      </c>
    </row>
    <row r="119" ht="20" customHeight="1">
      <c r="A119" s="40" t="str">
        <v>2026-08-16T07:32:26+09:00</v>
      </c>
      <c r="B119" s="40" t="str">
        <v>2026.08.16</v>
      </c>
      <c r="C119" s="40" t="str">
        <v>20260809</v>
      </c>
      <c r="D119" s="40" t="str">
        <v>20260816</v>
      </c>
      <c r="E119" s="40" t="str">
        <v>경기</v>
      </c>
      <c r="F119" s="40" t="str">
        <v>남양주시</v>
      </c>
      <c r="G119" s="40" t="str">
        <v>다산동</v>
      </c>
      <c r="H119" s="40" t="str">
        <v>경기 남양주시 다산동</v>
      </c>
      <c r="I119" s="40" t="str">
        <v>41360</v>
      </c>
      <c r="J119" s="40" t="str">
        <v/>
      </c>
      <c r="K119" s="41" t="str">
        <v>41360:다산동</v>
      </c>
      <c r="L119" s="42" t="str">
        <v>더힐포레4단지</v>
      </c>
      <c r="M119" s="43">
        <v>84.94</v>
      </c>
      <c r="N119" s="44">
        <v>25.7</v>
      </c>
      <c r="O119" s="44">
        <v>19</v>
      </c>
      <c r="P119" s="44">
        <v>2445.77</v>
      </c>
      <c r="Q119" s="44">
        <v>6.28</v>
      </c>
      <c r="R119" s="41">
        <v>1673.32</v>
      </c>
    </row>
    <row r="120" ht="20" customHeight="1">
      <c r="A120" s="35" t="str">
        <v>2026-08-16T07:32:26+09:00</v>
      </c>
      <c r="B120" s="35" t="str">
        <v>2026.08.16</v>
      </c>
      <c r="C120" s="35" t="str">
        <v>20260809</v>
      </c>
      <c r="D120" s="35" t="str">
        <v>20260816</v>
      </c>
      <c r="E120" s="35" t="str">
        <v>경기</v>
      </c>
      <c r="F120" s="35" t="str">
        <v>남양주시</v>
      </c>
      <c r="G120" s="35" t="str">
        <v>다산동</v>
      </c>
      <c r="H120" s="35" t="str">
        <v>경기 남양주시 다산동</v>
      </c>
      <c r="I120" s="35" t="str">
        <v>41360</v>
      </c>
      <c r="J120" s="35" t="str">
        <v/>
      </c>
      <c r="K120" s="36" t="str">
        <v>41360:다산동</v>
      </c>
      <c r="L120" s="37" t="str">
        <v>더힐포레4단지</v>
      </c>
      <c r="M120" s="38">
        <v>84.95</v>
      </c>
      <c r="N120" s="39">
        <v>25.7</v>
      </c>
      <c r="O120" s="39">
        <v>19</v>
      </c>
      <c r="P120" s="39">
        <v>2315.41</v>
      </c>
      <c r="Q120" s="39">
        <v>5.95</v>
      </c>
      <c r="R120" s="36">
        <v>1625.66</v>
      </c>
    </row>
    <row r="121" ht="20" customHeight="1">
      <c r="A121" s="40" t="str">
        <v>2026-08-16T07:32:26+09:00</v>
      </c>
      <c r="B121" s="40" t="str">
        <v>2026.08.16</v>
      </c>
      <c r="C121" s="40" t="str">
        <v>20260809</v>
      </c>
      <c r="D121" s="40" t="str">
        <v>20260816</v>
      </c>
      <c r="E121" s="40" t="str">
        <v>경기</v>
      </c>
      <c r="F121" s="40" t="str">
        <v>남양주시</v>
      </c>
      <c r="G121" s="40" t="str">
        <v>다산동</v>
      </c>
      <c r="H121" s="40" t="str">
        <v>경기 남양주시 다산동</v>
      </c>
      <c r="I121" s="40" t="str">
        <v>41360</v>
      </c>
      <c r="J121" s="40" t="str">
        <v/>
      </c>
      <c r="K121" s="41" t="str">
        <v>41360:다산동</v>
      </c>
      <c r="L121" s="42" t="str">
        <v>동원베네스트</v>
      </c>
      <c r="M121" s="43">
        <v>84.86</v>
      </c>
      <c r="N121" s="44">
        <v>25.7</v>
      </c>
      <c r="O121" s="44">
        <v>22</v>
      </c>
      <c r="P121" s="44">
        <v>2315.38</v>
      </c>
      <c r="Q121" s="44">
        <v>5.94</v>
      </c>
      <c r="R121" s="41">
        <v>1751.13</v>
      </c>
    </row>
    <row r="122" ht="20" customHeight="1">
      <c r="A122" s="35" t="str">
        <v>2026-08-16T07:32:26+09:00</v>
      </c>
      <c r="B122" s="35" t="str">
        <v>2026.08.16</v>
      </c>
      <c r="C122" s="35" t="str">
        <v>20260809</v>
      </c>
      <c r="D122" s="35" t="str">
        <v>20260816</v>
      </c>
      <c r="E122" s="35" t="str">
        <v>경기</v>
      </c>
      <c r="F122" s="35" t="str">
        <v>남양주시</v>
      </c>
      <c r="G122" s="35" t="str">
        <v>다산동</v>
      </c>
      <c r="H122" s="35" t="str">
        <v>경기 남양주시 다산동</v>
      </c>
      <c r="I122" s="35" t="str">
        <v>41360</v>
      </c>
      <c r="J122" s="35" t="str">
        <v/>
      </c>
      <c r="K122" s="36" t="str">
        <v>41360:다산동</v>
      </c>
      <c r="L122" s="37" t="str">
        <v>동원베네스트</v>
      </c>
      <c r="M122" s="38">
        <v>84.95</v>
      </c>
      <c r="N122" s="39">
        <v>25.7</v>
      </c>
      <c r="O122" s="39">
        <v>22</v>
      </c>
      <c r="P122" s="39">
        <v>2315.38</v>
      </c>
      <c r="Q122" s="39">
        <v>5.95</v>
      </c>
      <c r="R122" s="36">
        <v>1751.13</v>
      </c>
    </row>
    <row r="123" ht="20" customHeight="1">
      <c r="A123" s="40" t="str">
        <v>2026-08-16T07:32:26+09:00</v>
      </c>
      <c r="B123" s="40" t="str">
        <v>2026.08.16</v>
      </c>
      <c r="C123" s="40" t="str">
        <v>20260809</v>
      </c>
      <c r="D123" s="40" t="str">
        <v>20260816</v>
      </c>
      <c r="E123" s="40" t="str">
        <v>경기</v>
      </c>
      <c r="F123" s="40" t="str">
        <v>남양주시</v>
      </c>
      <c r="G123" s="40" t="str">
        <v>다산동</v>
      </c>
      <c r="H123" s="40" t="str">
        <v>경기 남양주시 다산동</v>
      </c>
      <c r="I123" s="40" t="str">
        <v>41360</v>
      </c>
      <c r="J123" s="40" t="str">
        <v/>
      </c>
      <c r="K123" s="41" t="str">
        <v>41360:다산동</v>
      </c>
      <c r="L123" s="42" t="str">
        <v>롯데낙천대</v>
      </c>
      <c r="M123" s="43">
        <v>59.96</v>
      </c>
      <c r="N123" s="44">
        <v>18.1</v>
      </c>
      <c r="O123" s="44">
        <v>22</v>
      </c>
      <c r="P123" s="44">
        <v>3115.02</v>
      </c>
      <c r="Q123" s="44">
        <v>5.65</v>
      </c>
      <c r="R123" s="41">
        <v>1794.58</v>
      </c>
    </row>
    <row r="124" ht="20" customHeight="1">
      <c r="A124" s="35" t="str">
        <v>2026-08-16T07:32:26+09:00</v>
      </c>
      <c r="B124" s="35" t="str">
        <v>2026.08.16</v>
      </c>
      <c r="C124" s="35" t="str">
        <v>20260809</v>
      </c>
      <c r="D124" s="35" t="str">
        <v>20260816</v>
      </c>
      <c r="E124" s="35" t="str">
        <v>경기</v>
      </c>
      <c r="F124" s="35" t="str">
        <v>남양주시</v>
      </c>
      <c r="G124" s="35" t="str">
        <v>다산동</v>
      </c>
      <c r="H124" s="35" t="str">
        <v>경기 남양주시 다산동</v>
      </c>
      <c r="I124" s="35" t="str">
        <v>41360</v>
      </c>
      <c r="J124" s="35" t="str">
        <v/>
      </c>
      <c r="K124" s="36" t="str">
        <v>41360:다산동</v>
      </c>
      <c r="L124" s="37" t="str">
        <v>롯데낙천대</v>
      </c>
      <c r="M124" s="38">
        <v>84.95</v>
      </c>
      <c r="N124" s="39">
        <v>25.7</v>
      </c>
      <c r="O124" s="39">
        <v>22</v>
      </c>
      <c r="P124" s="39">
        <v>2552.79</v>
      </c>
      <c r="Q124" s="39">
        <v>6.56</v>
      </c>
      <c r="R124" s="36">
        <v>1550.74</v>
      </c>
    </row>
    <row r="125" ht="20" customHeight="1">
      <c r="A125" s="40" t="str">
        <v>2026-08-16T07:32:26+09:00</v>
      </c>
      <c r="B125" s="40" t="str">
        <v>2026.08.16</v>
      </c>
      <c r="C125" s="40" t="str">
        <v>20260809</v>
      </c>
      <c r="D125" s="40" t="str">
        <v>20260816</v>
      </c>
      <c r="E125" s="40" t="str">
        <v>경기</v>
      </c>
      <c r="F125" s="40" t="str">
        <v>남양주시</v>
      </c>
      <c r="G125" s="40" t="str">
        <v>다산동</v>
      </c>
      <c r="H125" s="40" t="str">
        <v>경기 남양주시 다산동</v>
      </c>
      <c r="I125" s="40" t="str">
        <v>41360</v>
      </c>
      <c r="J125" s="40" t="str">
        <v/>
      </c>
      <c r="K125" s="41" t="str">
        <v>41360:다산동</v>
      </c>
      <c r="L125" s="42" t="str">
        <v>롯데낙천대</v>
      </c>
      <c r="M125" s="43">
        <v>114.89</v>
      </c>
      <c r="N125" s="44">
        <v>34.8</v>
      </c>
      <c r="O125" s="44">
        <v>22</v>
      </c>
      <c r="P125" s="44">
        <v>2063.06</v>
      </c>
      <c r="Q125" s="44">
        <v>7.17</v>
      </c>
      <c r="R125" s="41">
        <v>1185.95</v>
      </c>
    </row>
    <row r="126" ht="20" customHeight="1">
      <c r="A126" s="35" t="str">
        <v>2026-08-16T07:32:26+09:00</v>
      </c>
      <c r="B126" s="35" t="str">
        <v>2026.08.16</v>
      </c>
      <c r="C126" s="35" t="str">
        <v>20260809</v>
      </c>
      <c r="D126" s="35" t="str">
        <v>20260816</v>
      </c>
      <c r="E126" s="35" t="str">
        <v>경기</v>
      </c>
      <c r="F126" s="35" t="str">
        <v>남양주시</v>
      </c>
      <c r="G126" s="35" t="str">
        <v>다산동</v>
      </c>
      <c r="H126" s="35" t="str">
        <v>경기 남양주시 다산동</v>
      </c>
      <c r="I126" s="35" t="str">
        <v>41360</v>
      </c>
      <c r="J126" s="35" t="str">
        <v/>
      </c>
      <c r="K126" s="36" t="str">
        <v>41360:다산동</v>
      </c>
      <c r="L126" s="37" t="str">
        <v>부영사랑으로</v>
      </c>
      <c r="M126" s="38">
        <v>84.95</v>
      </c>
      <c r="N126" s="39">
        <v>25.7</v>
      </c>
      <c r="O126" s="39">
        <v>20</v>
      </c>
      <c r="P126" s="39">
        <v>2383.43</v>
      </c>
      <c r="Q126" s="39">
        <v>6.12</v>
      </c>
      <c r="R126" s="36">
        <v>1881.87</v>
      </c>
    </row>
    <row r="127" ht="20" customHeight="1">
      <c r="A127" s="40" t="str">
        <v>2026-08-16T07:32:26+09:00</v>
      </c>
      <c r="B127" s="40" t="str">
        <v>2026.08.16</v>
      </c>
      <c r="C127" s="40" t="str">
        <v>20260809</v>
      </c>
      <c r="D127" s="40" t="str">
        <v>20260816</v>
      </c>
      <c r="E127" s="40" t="str">
        <v>경기</v>
      </c>
      <c r="F127" s="40" t="str">
        <v>남양주시</v>
      </c>
      <c r="G127" s="40" t="str">
        <v>다산동</v>
      </c>
      <c r="H127" s="40" t="str">
        <v>경기 남양주시 다산동</v>
      </c>
      <c r="I127" s="40" t="str">
        <v>41360</v>
      </c>
      <c r="J127" s="40" t="str">
        <v/>
      </c>
      <c r="K127" s="41" t="str">
        <v>41360:다산동</v>
      </c>
      <c r="L127" s="42" t="str">
        <v>부영사랑으로7단지</v>
      </c>
      <c r="M127" s="43">
        <v>59.94</v>
      </c>
      <c r="N127" s="44">
        <v>18.1</v>
      </c>
      <c r="O127" s="44">
        <v>14</v>
      </c>
      <c r="P127" s="44">
        <v>3750.03</v>
      </c>
      <c r="Q127" s="44">
        <v>6.8</v>
      </c>
      <c r="R127" s="41">
        <v>1276.09</v>
      </c>
    </row>
    <row r="128" ht="20" customHeight="1">
      <c r="A128" s="35" t="str">
        <v>2026-08-16T07:32:26+09:00</v>
      </c>
      <c r="B128" s="35" t="str">
        <v>2026.08.16</v>
      </c>
      <c r="C128" s="35" t="str">
        <v>20260809</v>
      </c>
      <c r="D128" s="35" t="str">
        <v>20260816</v>
      </c>
      <c r="E128" s="35" t="str">
        <v>경기</v>
      </c>
      <c r="F128" s="35" t="str">
        <v>남양주시</v>
      </c>
      <c r="G128" s="35" t="str">
        <v>다산동</v>
      </c>
      <c r="H128" s="35" t="str">
        <v>경기 남양주시 다산동</v>
      </c>
      <c r="I128" s="35" t="str">
        <v>41360</v>
      </c>
      <c r="J128" s="35" t="str">
        <v/>
      </c>
      <c r="K128" s="36" t="str">
        <v>41360:다산동</v>
      </c>
      <c r="L128" s="37" t="str">
        <v>부영사랑으로7단지</v>
      </c>
      <c r="M128" s="38">
        <v>84.99</v>
      </c>
      <c r="N128" s="39">
        <v>25.7</v>
      </c>
      <c r="O128" s="39">
        <v>14</v>
      </c>
      <c r="P128" s="39">
        <v>2745.59</v>
      </c>
      <c r="Q128" s="39">
        <v>7.06</v>
      </c>
      <c r="R128" s="36">
        <v>2061.41</v>
      </c>
    </row>
    <row r="129" ht="20" customHeight="1">
      <c r="A129" s="40" t="str">
        <v>2026-08-16T07:32:26+09:00</v>
      </c>
      <c r="B129" s="40" t="str">
        <v>2026.08.16</v>
      </c>
      <c r="C129" s="40" t="str">
        <v>20260809</v>
      </c>
      <c r="D129" s="40" t="str">
        <v>20260816</v>
      </c>
      <c r="E129" s="40" t="str">
        <v>경기</v>
      </c>
      <c r="F129" s="40" t="str">
        <v>남양주시</v>
      </c>
      <c r="G129" s="40" t="str">
        <v>다산동</v>
      </c>
      <c r="H129" s="40" t="str">
        <v>경기 남양주시 다산동</v>
      </c>
      <c r="I129" s="40" t="str">
        <v>41360</v>
      </c>
      <c r="J129" s="40" t="str">
        <v/>
      </c>
      <c r="K129" s="41" t="str">
        <v>41360:다산동</v>
      </c>
      <c r="L129" s="42" t="str">
        <v>부영사랑으로7단지</v>
      </c>
      <c r="M129" s="43">
        <v>85</v>
      </c>
      <c r="N129" s="44">
        <v>25.7</v>
      </c>
      <c r="O129" s="44">
        <v>14</v>
      </c>
      <c r="P129" s="44">
        <v>2836.34</v>
      </c>
      <c r="Q129" s="44">
        <v>7.29</v>
      </c>
      <c r="R129" s="41">
        <v>1827.94</v>
      </c>
    </row>
    <row r="130" ht="20" customHeight="1">
      <c r="A130" s="35" t="str">
        <v>2026-08-16T07:32:26+09:00</v>
      </c>
      <c r="B130" s="35" t="str">
        <v>2026.08.16</v>
      </c>
      <c r="C130" s="35" t="str">
        <v>20260809</v>
      </c>
      <c r="D130" s="35" t="str">
        <v>20260816</v>
      </c>
      <c r="E130" s="35" t="str">
        <v>경기</v>
      </c>
      <c r="F130" s="35" t="str">
        <v>남양주시</v>
      </c>
      <c r="G130" s="35" t="str">
        <v>다산동</v>
      </c>
      <c r="H130" s="35" t="str">
        <v>경기 남양주시 다산동</v>
      </c>
      <c r="I130" s="35" t="str">
        <v>41360</v>
      </c>
      <c r="J130" s="35" t="str">
        <v/>
      </c>
      <c r="K130" s="36" t="str">
        <v>41360:다산동</v>
      </c>
      <c r="L130" s="37" t="str">
        <v>부영사랑으로7단지</v>
      </c>
      <c r="M130" s="38">
        <v>125.58</v>
      </c>
      <c r="N130" s="39">
        <v>38</v>
      </c>
      <c r="O130" s="39">
        <v>14</v>
      </c>
      <c r="P130" s="39">
        <v>1974.36</v>
      </c>
      <c r="Q130" s="39">
        <v>7.5</v>
      </c>
      <c r="R130" s="36">
        <v>1711.11</v>
      </c>
    </row>
    <row r="131" ht="20" customHeight="1">
      <c r="A131" s="40" t="str">
        <v>2026-08-16T07:32:26+09:00</v>
      </c>
      <c r="B131" s="40" t="str">
        <v>2026.08.16</v>
      </c>
      <c r="C131" s="40" t="str">
        <v>20260809</v>
      </c>
      <c r="D131" s="40" t="str">
        <v>20260816</v>
      </c>
      <c r="E131" s="40" t="str">
        <v>경기</v>
      </c>
      <c r="F131" s="40" t="str">
        <v>남양주시</v>
      </c>
      <c r="G131" s="40" t="str">
        <v>다산동</v>
      </c>
      <c r="H131" s="40" t="str">
        <v>경기 남양주시 다산동</v>
      </c>
      <c r="I131" s="40" t="str">
        <v>41360</v>
      </c>
      <c r="J131" s="40" t="str">
        <v/>
      </c>
      <c r="K131" s="41" t="str">
        <v>41360:다산동</v>
      </c>
      <c r="L131" s="42" t="str">
        <v>부영사랑으로7단지</v>
      </c>
      <c r="M131" s="43">
        <v>126.39</v>
      </c>
      <c r="N131" s="44">
        <v>38.2</v>
      </c>
      <c r="O131" s="44">
        <v>14</v>
      </c>
      <c r="P131" s="44">
        <v>1961.62</v>
      </c>
      <c r="Q131" s="44">
        <v>7.5</v>
      </c>
      <c r="R131" s="41">
        <v>1543.14</v>
      </c>
    </row>
    <row r="132" ht="20" customHeight="1">
      <c r="A132" s="35" t="str">
        <v>2026-08-16T07:32:26+09:00</v>
      </c>
      <c r="B132" s="35" t="str">
        <v>2026.08.16</v>
      </c>
      <c r="C132" s="35" t="str">
        <v>20260809</v>
      </c>
      <c r="D132" s="35" t="str">
        <v>20260816</v>
      </c>
      <c r="E132" s="35" t="str">
        <v>경기</v>
      </c>
      <c r="F132" s="35" t="str">
        <v>남양주시</v>
      </c>
      <c r="G132" s="35" t="str">
        <v>다산동</v>
      </c>
      <c r="H132" s="35" t="str">
        <v>경기 남양주시 다산동</v>
      </c>
      <c r="I132" s="35" t="str">
        <v>41360</v>
      </c>
      <c r="J132" s="35" t="str">
        <v/>
      </c>
      <c r="K132" s="36" t="str">
        <v>41360:다산동</v>
      </c>
      <c r="L132" s="37" t="str">
        <v>부영애시앙</v>
      </c>
      <c r="M132" s="38">
        <v>143.83</v>
      </c>
      <c r="N132" s="39">
        <v>43.5</v>
      </c>
      <c r="O132" s="39">
        <v>19</v>
      </c>
      <c r="P132" s="39">
        <v>1792.79</v>
      </c>
      <c r="Q132" s="39">
        <v>7.8</v>
      </c>
      <c r="R132" s="36">
        <v>1515.56</v>
      </c>
    </row>
    <row r="133" ht="20" customHeight="1">
      <c r="A133" s="40" t="str">
        <v>2026-08-16T07:32:26+09:00</v>
      </c>
      <c r="B133" s="40" t="str">
        <v>2026.08.16</v>
      </c>
      <c r="C133" s="40" t="str">
        <v>20260809</v>
      </c>
      <c r="D133" s="40" t="str">
        <v>20260816</v>
      </c>
      <c r="E133" s="40" t="str">
        <v>경기</v>
      </c>
      <c r="F133" s="40" t="str">
        <v>남양주시</v>
      </c>
      <c r="G133" s="40" t="str">
        <v>다산동</v>
      </c>
      <c r="H133" s="40" t="str">
        <v>경기 남양주시 다산동</v>
      </c>
      <c r="I133" s="40" t="str">
        <v>41360</v>
      </c>
      <c r="J133" s="40" t="str">
        <v/>
      </c>
      <c r="K133" s="41" t="str">
        <v>41360:다산동</v>
      </c>
      <c r="L133" s="42" t="str">
        <v>성창빌라트</v>
      </c>
      <c r="M133" s="43">
        <v>54.96</v>
      </c>
      <c r="N133" s="44">
        <v>16.6</v>
      </c>
      <c r="O133" s="44">
        <v>24</v>
      </c>
      <c r="P133" s="40" t="str">
        <v/>
      </c>
      <c r="Q133" s="40" t="str">
        <v/>
      </c>
      <c r="R133" s="41">
        <v>929.2</v>
      </c>
    </row>
    <row r="134" ht="20" customHeight="1">
      <c r="A134" s="35" t="str">
        <v>2026-08-16T07:32:26+09:00</v>
      </c>
      <c r="B134" s="35" t="str">
        <v>2026.08.16</v>
      </c>
      <c r="C134" s="35" t="str">
        <v>20260809</v>
      </c>
      <c r="D134" s="35" t="str">
        <v>20260816</v>
      </c>
      <c r="E134" s="35" t="str">
        <v>경기</v>
      </c>
      <c r="F134" s="35" t="str">
        <v>남양주시</v>
      </c>
      <c r="G134" s="35" t="str">
        <v>다산동</v>
      </c>
      <c r="H134" s="35" t="str">
        <v>경기 남양주시 다산동</v>
      </c>
      <c r="I134" s="35" t="str">
        <v>41360</v>
      </c>
      <c r="J134" s="35" t="str">
        <v/>
      </c>
      <c r="K134" s="36" t="str">
        <v>41360:다산동</v>
      </c>
      <c r="L134" s="37" t="str">
        <v>신우가든</v>
      </c>
      <c r="M134" s="38">
        <v>55.56</v>
      </c>
      <c r="N134" s="39">
        <v>16.8</v>
      </c>
      <c r="O134" s="39">
        <v>37</v>
      </c>
      <c r="P134" s="39">
        <v>1100.47</v>
      </c>
      <c r="Q134" s="39">
        <v>1.85</v>
      </c>
      <c r="R134" s="36">
        <v>709.44</v>
      </c>
    </row>
    <row r="135" ht="20" customHeight="1">
      <c r="A135" s="40" t="str">
        <v>2026-08-16T07:32:26+09:00</v>
      </c>
      <c r="B135" s="40" t="str">
        <v>2026.08.16</v>
      </c>
      <c r="C135" s="40" t="str">
        <v>20260809</v>
      </c>
      <c r="D135" s="40" t="str">
        <v>20260816</v>
      </c>
      <c r="E135" s="40" t="str">
        <v>경기</v>
      </c>
      <c r="F135" s="40" t="str">
        <v>남양주시</v>
      </c>
      <c r="G135" s="40" t="str">
        <v>다산동</v>
      </c>
      <c r="H135" s="40" t="str">
        <v>경기 남양주시 다산동</v>
      </c>
      <c r="I135" s="40" t="str">
        <v>41360</v>
      </c>
      <c r="J135" s="40" t="str">
        <v/>
      </c>
      <c r="K135" s="41" t="str">
        <v>41360:다산동</v>
      </c>
      <c r="L135" s="42" t="str">
        <v>아림</v>
      </c>
      <c r="M135" s="43">
        <v>59.92</v>
      </c>
      <c r="N135" s="44">
        <v>18.1</v>
      </c>
      <c r="O135" s="44">
        <v>24</v>
      </c>
      <c r="P135" s="40" t="str">
        <v/>
      </c>
      <c r="Q135" s="40" t="str">
        <v/>
      </c>
      <c r="R135" s="41">
        <v>877.98</v>
      </c>
    </row>
    <row r="136" ht="20" customHeight="1">
      <c r="A136" s="35" t="str">
        <v>2026-08-16T07:32:26+09:00</v>
      </c>
      <c r="B136" s="35" t="str">
        <v>2026.08.16</v>
      </c>
      <c r="C136" s="35" t="str">
        <v>20260809</v>
      </c>
      <c r="D136" s="35" t="str">
        <v>20260816</v>
      </c>
      <c r="E136" s="35" t="str">
        <v>경기</v>
      </c>
      <c r="F136" s="35" t="str">
        <v>남양주시</v>
      </c>
      <c r="G136" s="35" t="str">
        <v>다산동</v>
      </c>
      <c r="H136" s="35" t="str">
        <v>경기 남양주시 다산동</v>
      </c>
      <c r="I136" s="35" t="str">
        <v>41360</v>
      </c>
      <c r="J136" s="35" t="str">
        <v/>
      </c>
      <c r="K136" s="36" t="str">
        <v>41360:다산동</v>
      </c>
      <c r="L136" s="37" t="str">
        <v>양지A동</v>
      </c>
      <c r="M136" s="38">
        <v>38</v>
      </c>
      <c r="N136" s="39">
        <v>11.5</v>
      </c>
      <c r="O136" s="39">
        <v>23</v>
      </c>
      <c r="P136" s="35" t="str">
        <v/>
      </c>
      <c r="Q136" s="35" t="str">
        <v/>
      </c>
      <c r="R136" s="36">
        <v>1055.4</v>
      </c>
    </row>
    <row r="137" ht="20" customHeight="1">
      <c r="A137" s="40" t="str">
        <v>2026-08-16T07:32:26+09:00</v>
      </c>
      <c r="B137" s="40" t="str">
        <v>2026.08.16</v>
      </c>
      <c r="C137" s="40" t="str">
        <v>20260809</v>
      </c>
      <c r="D137" s="40" t="str">
        <v>20260816</v>
      </c>
      <c r="E137" s="40" t="str">
        <v>경기</v>
      </c>
      <c r="F137" s="40" t="str">
        <v>남양주시</v>
      </c>
      <c r="G137" s="40" t="str">
        <v>다산동</v>
      </c>
      <c r="H137" s="40" t="str">
        <v>경기 남양주시 다산동</v>
      </c>
      <c r="I137" s="40" t="str">
        <v>41360</v>
      </c>
      <c r="J137" s="40" t="str">
        <v/>
      </c>
      <c r="K137" s="41" t="str">
        <v>41360:다산동</v>
      </c>
      <c r="L137" s="42" t="str">
        <v>양지A동</v>
      </c>
      <c r="M137" s="43">
        <v>58.38</v>
      </c>
      <c r="N137" s="44">
        <v>17.7</v>
      </c>
      <c r="O137" s="44">
        <v>23</v>
      </c>
      <c r="P137" s="40" t="str">
        <v/>
      </c>
      <c r="Q137" s="40" t="str">
        <v/>
      </c>
      <c r="R137" s="41">
        <v>974.53</v>
      </c>
    </row>
    <row r="138" ht="20" customHeight="1">
      <c r="A138" s="35" t="str">
        <v>2026-08-16T07:32:26+09:00</v>
      </c>
      <c r="B138" s="35" t="str">
        <v>2026.08.16</v>
      </c>
      <c r="C138" s="35" t="str">
        <v>20260809</v>
      </c>
      <c r="D138" s="35" t="str">
        <v>20260816</v>
      </c>
      <c r="E138" s="35" t="str">
        <v>경기</v>
      </c>
      <c r="F138" s="35" t="str">
        <v>남양주시</v>
      </c>
      <c r="G138" s="35" t="str">
        <v>다산동</v>
      </c>
      <c r="H138" s="35" t="str">
        <v>경기 남양주시 다산동</v>
      </c>
      <c r="I138" s="35" t="str">
        <v>41360</v>
      </c>
      <c r="J138" s="35" t="str">
        <v/>
      </c>
      <c r="K138" s="36" t="str">
        <v>41360:다산동</v>
      </c>
      <c r="L138" s="37" t="str">
        <v>양지B동</v>
      </c>
      <c r="M138" s="38">
        <v>57.53</v>
      </c>
      <c r="N138" s="39">
        <v>17.4</v>
      </c>
      <c r="O138" s="39">
        <v>23</v>
      </c>
      <c r="P138" s="35" t="str">
        <v/>
      </c>
      <c r="Q138" s="35" t="str">
        <v/>
      </c>
      <c r="R138" s="36">
        <v>977.41</v>
      </c>
    </row>
    <row r="139" ht="20" customHeight="1">
      <c r="A139" s="40" t="str">
        <v>2026-08-16T07:32:26+09:00</v>
      </c>
      <c r="B139" s="40" t="str">
        <v>2026.08.16</v>
      </c>
      <c r="C139" s="40" t="str">
        <v>20260809</v>
      </c>
      <c r="D139" s="40" t="str">
        <v>20260816</v>
      </c>
      <c r="E139" s="40" t="str">
        <v>경기</v>
      </c>
      <c r="F139" s="40" t="str">
        <v>남양주시</v>
      </c>
      <c r="G139" s="40" t="str">
        <v>다산동</v>
      </c>
      <c r="H139" s="40" t="str">
        <v>경기 남양주시 다산동</v>
      </c>
      <c r="I139" s="40" t="str">
        <v>41360</v>
      </c>
      <c r="J139" s="40" t="str">
        <v/>
      </c>
      <c r="K139" s="41" t="str">
        <v>41360:다산동</v>
      </c>
      <c r="L139" s="42" t="str">
        <v>창조</v>
      </c>
      <c r="M139" s="43">
        <v>52.41</v>
      </c>
      <c r="N139" s="44">
        <v>15.9</v>
      </c>
      <c r="O139" s="44">
        <v>32</v>
      </c>
      <c r="P139" s="40" t="str">
        <v/>
      </c>
      <c r="Q139" s="40" t="str">
        <v/>
      </c>
      <c r="R139" s="41">
        <v>697.88</v>
      </c>
    </row>
    <row r="140" ht="20" customHeight="1">
      <c r="A140" s="35" t="str">
        <v>2026-08-16T07:32:26+09:00</v>
      </c>
      <c r="B140" s="35" t="str">
        <v>2026.08.16</v>
      </c>
      <c r="C140" s="35" t="str">
        <v>20260809</v>
      </c>
      <c r="D140" s="35" t="str">
        <v>20260816</v>
      </c>
      <c r="E140" s="35" t="str">
        <v>경기</v>
      </c>
      <c r="F140" s="35" t="str">
        <v>남양주시</v>
      </c>
      <c r="G140" s="35" t="str">
        <v>다산동</v>
      </c>
      <c r="H140" s="35" t="str">
        <v>경기 남양주시 다산동</v>
      </c>
      <c r="I140" s="35" t="str">
        <v>41360</v>
      </c>
      <c r="J140" s="35" t="str">
        <v/>
      </c>
      <c r="K140" s="36" t="str">
        <v>41360:다산동</v>
      </c>
      <c r="L140" s="37" t="str">
        <v>창조</v>
      </c>
      <c r="M140" s="38">
        <v>59.7</v>
      </c>
      <c r="N140" s="39">
        <v>18.1</v>
      </c>
      <c r="O140" s="39">
        <v>32</v>
      </c>
      <c r="P140" s="39">
        <v>978.78</v>
      </c>
      <c r="Q140" s="39">
        <v>1.77</v>
      </c>
      <c r="R140" s="36">
        <v>677.26</v>
      </c>
    </row>
    <row r="141" ht="20" customHeight="1">
      <c r="A141" s="40" t="str">
        <v>2026-08-16T07:32:26+09:00</v>
      </c>
      <c r="B141" s="40" t="str">
        <v>2026.08.16</v>
      </c>
      <c r="C141" s="40" t="str">
        <v>20260809</v>
      </c>
      <c r="D141" s="40" t="str">
        <v>20260816</v>
      </c>
      <c r="E141" s="40" t="str">
        <v>경기</v>
      </c>
      <c r="F141" s="40" t="str">
        <v>남양주시</v>
      </c>
      <c r="G141" s="40" t="str">
        <v>다산동</v>
      </c>
      <c r="H141" s="40" t="str">
        <v>경기 남양주시 다산동</v>
      </c>
      <c r="I141" s="40" t="str">
        <v>41360</v>
      </c>
      <c r="J141" s="40" t="str">
        <v/>
      </c>
      <c r="K141" s="41" t="str">
        <v>41360:다산동</v>
      </c>
      <c r="L141" s="42" t="str">
        <v>창조</v>
      </c>
      <c r="M141" s="43">
        <v>63.73</v>
      </c>
      <c r="N141" s="44">
        <v>19.3</v>
      </c>
      <c r="O141" s="44">
        <v>32</v>
      </c>
      <c r="P141" s="40" t="str">
        <v/>
      </c>
      <c r="Q141" s="40" t="str">
        <v/>
      </c>
      <c r="R141" s="41">
        <v>860.87</v>
      </c>
    </row>
    <row r="142" ht="20" customHeight="1">
      <c r="A142" s="35" t="str">
        <v>2026-08-16T07:32:26+09:00</v>
      </c>
      <c r="B142" s="35" t="str">
        <v>2026.08.16</v>
      </c>
      <c r="C142" s="35" t="str">
        <v>20260809</v>
      </c>
      <c r="D142" s="35" t="str">
        <v>20260816</v>
      </c>
      <c r="E142" s="35" t="str">
        <v>경기</v>
      </c>
      <c r="F142" s="35" t="str">
        <v>남양주시</v>
      </c>
      <c r="G142" s="35" t="str">
        <v>다산동</v>
      </c>
      <c r="H142" s="35" t="str">
        <v>경기 남양주시 다산동</v>
      </c>
      <c r="I142" s="35" t="str">
        <v>41360</v>
      </c>
      <c r="J142" s="35" t="str">
        <v/>
      </c>
      <c r="K142" s="36" t="str">
        <v>41360:다산동</v>
      </c>
      <c r="L142" s="37" t="str">
        <v>충일</v>
      </c>
      <c r="M142" s="38">
        <v>56.03</v>
      </c>
      <c r="N142" s="39">
        <v>16.9</v>
      </c>
      <c r="O142" s="39">
        <v>33</v>
      </c>
      <c r="P142" s="39">
        <v>1935.21</v>
      </c>
      <c r="Q142" s="39">
        <v>3.28</v>
      </c>
      <c r="R142" s="36">
        <v>1406.78</v>
      </c>
    </row>
    <row r="143" ht="20" customHeight="1">
      <c r="A143" s="40" t="str">
        <v>2026-08-16T07:32:26+09:00</v>
      </c>
      <c r="B143" s="40" t="str">
        <v>2026.08.16</v>
      </c>
      <c r="C143" s="40" t="str">
        <v>20260809</v>
      </c>
      <c r="D143" s="40" t="str">
        <v>20260816</v>
      </c>
      <c r="E143" s="40" t="str">
        <v>경기</v>
      </c>
      <c r="F143" s="40" t="str">
        <v>남양주시</v>
      </c>
      <c r="G143" s="40" t="str">
        <v>다산동</v>
      </c>
      <c r="H143" s="40" t="str">
        <v>경기 남양주시 다산동</v>
      </c>
      <c r="I143" s="40" t="str">
        <v>41360</v>
      </c>
      <c r="J143" s="40" t="str">
        <v/>
      </c>
      <c r="K143" s="41" t="str">
        <v>41360:다산동</v>
      </c>
      <c r="L143" s="42" t="str">
        <v>플루리움1단지</v>
      </c>
      <c r="M143" s="43">
        <v>124.62</v>
      </c>
      <c r="N143" s="44">
        <v>37.7</v>
      </c>
      <c r="O143" s="44">
        <v>26</v>
      </c>
      <c r="P143" s="44">
        <v>1923.22</v>
      </c>
      <c r="Q143" s="44">
        <v>7.25</v>
      </c>
      <c r="R143" s="41">
        <v>1615.78</v>
      </c>
    </row>
    <row r="144" ht="20" customHeight="1">
      <c r="A144" s="35" t="str">
        <v>2026-08-16T07:32:26+09:00</v>
      </c>
      <c r="B144" s="35" t="str">
        <v>2026.08.16</v>
      </c>
      <c r="C144" s="35" t="str">
        <v>20260809</v>
      </c>
      <c r="D144" s="35" t="str">
        <v>20260816</v>
      </c>
      <c r="E144" s="35" t="str">
        <v>경기</v>
      </c>
      <c r="F144" s="35" t="str">
        <v>남양주시</v>
      </c>
      <c r="G144" s="35" t="str">
        <v>다산동</v>
      </c>
      <c r="H144" s="35" t="str">
        <v>경기 남양주시 다산동</v>
      </c>
      <c r="I144" s="35" t="str">
        <v>41360</v>
      </c>
      <c r="J144" s="35" t="str">
        <v/>
      </c>
      <c r="K144" s="36" t="str">
        <v>41360:다산동</v>
      </c>
      <c r="L144" s="37" t="str">
        <v>플루리움1단지</v>
      </c>
      <c r="M144" s="38">
        <v>134.88</v>
      </c>
      <c r="N144" s="39">
        <v>40.8</v>
      </c>
      <c r="O144" s="39">
        <v>26</v>
      </c>
      <c r="P144" s="39">
        <v>2218.1</v>
      </c>
      <c r="Q144" s="39">
        <v>9.05</v>
      </c>
      <c r="R144" s="36">
        <v>1380.78</v>
      </c>
    </row>
    <row r="145" ht="20" customHeight="1">
      <c r="A145" s="40" t="str">
        <v>2026-08-16T07:32:26+09:00</v>
      </c>
      <c r="B145" s="40" t="str">
        <v>2026.08.16</v>
      </c>
      <c r="C145" s="40" t="str">
        <v>20260809</v>
      </c>
      <c r="D145" s="40" t="str">
        <v>20260816</v>
      </c>
      <c r="E145" s="40" t="str">
        <v>경기</v>
      </c>
      <c r="F145" s="40" t="str">
        <v>남양주시</v>
      </c>
      <c r="G145" s="40" t="str">
        <v>다산동</v>
      </c>
      <c r="H145" s="40" t="str">
        <v>경기 남양주시 다산동</v>
      </c>
      <c r="I145" s="40" t="str">
        <v>41360</v>
      </c>
      <c r="J145" s="40" t="str">
        <v/>
      </c>
      <c r="K145" s="41" t="str">
        <v>41360:다산동</v>
      </c>
      <c r="L145" s="42" t="str">
        <v>플루리움1단지</v>
      </c>
      <c r="M145" s="43">
        <v>162.45</v>
      </c>
      <c r="N145" s="44">
        <v>49.1</v>
      </c>
      <c r="O145" s="44">
        <v>26</v>
      </c>
      <c r="P145" s="44">
        <v>1790.72</v>
      </c>
      <c r="Q145" s="44">
        <v>8.8</v>
      </c>
      <c r="R145" s="41">
        <v>1302.34</v>
      </c>
    </row>
    <row r="146" ht="20" customHeight="1">
      <c r="A146" s="35" t="str">
        <v>2026-08-16T07:32:26+09:00</v>
      </c>
      <c r="B146" s="35" t="str">
        <v>2026.08.16</v>
      </c>
      <c r="C146" s="35" t="str">
        <v>20260809</v>
      </c>
      <c r="D146" s="35" t="str">
        <v>20260816</v>
      </c>
      <c r="E146" s="35" t="str">
        <v>경기</v>
      </c>
      <c r="F146" s="35" t="str">
        <v>남양주시</v>
      </c>
      <c r="G146" s="35" t="str">
        <v>다산동</v>
      </c>
      <c r="H146" s="35" t="str">
        <v>경기 남양주시 다산동</v>
      </c>
      <c r="I146" s="35" t="str">
        <v>41360</v>
      </c>
      <c r="J146" s="35" t="str">
        <v/>
      </c>
      <c r="K146" s="36" t="str">
        <v>41360:다산동</v>
      </c>
      <c r="L146" s="37" t="str">
        <v>플루리움1단지</v>
      </c>
      <c r="M146" s="38">
        <v>182.77</v>
      </c>
      <c r="N146" s="39">
        <v>55.3</v>
      </c>
      <c r="O146" s="39">
        <v>26</v>
      </c>
      <c r="P146" s="39">
        <v>1682.13</v>
      </c>
      <c r="Q146" s="39">
        <v>9.3</v>
      </c>
      <c r="R146" s="36">
        <v>1139.51</v>
      </c>
    </row>
    <row r="147" ht="20" customHeight="1">
      <c r="A147" s="40" t="str">
        <v>2026-08-16T07:32:26+09:00</v>
      </c>
      <c r="B147" s="40" t="str">
        <v>2026.08.16</v>
      </c>
      <c r="C147" s="40" t="str">
        <v>20260809</v>
      </c>
      <c r="D147" s="40" t="str">
        <v>20260816</v>
      </c>
      <c r="E147" s="40" t="str">
        <v>경기</v>
      </c>
      <c r="F147" s="40" t="str">
        <v>남양주시</v>
      </c>
      <c r="G147" s="40" t="str">
        <v>다산동</v>
      </c>
      <c r="H147" s="40" t="str">
        <v>경기 남양주시 다산동</v>
      </c>
      <c r="I147" s="40" t="str">
        <v>41360</v>
      </c>
      <c r="J147" s="40" t="str">
        <v/>
      </c>
      <c r="K147" s="41" t="str">
        <v>41360:다산동</v>
      </c>
      <c r="L147" s="42" t="str">
        <v>플루리움2단지</v>
      </c>
      <c r="M147" s="43">
        <v>84.73</v>
      </c>
      <c r="N147" s="44">
        <v>25.6</v>
      </c>
      <c r="O147" s="44">
        <v>25</v>
      </c>
      <c r="P147" s="44">
        <v>2647.14</v>
      </c>
      <c r="Q147" s="44">
        <v>6.79</v>
      </c>
      <c r="R147" s="41">
        <v>1761.51</v>
      </c>
    </row>
    <row r="148" ht="20" customHeight="1">
      <c r="A148" s="35" t="str">
        <v>2026-08-16T07:32:26+09:00</v>
      </c>
      <c r="B148" s="35" t="str">
        <v>2026.08.16</v>
      </c>
      <c r="C148" s="35" t="str">
        <v>20260809</v>
      </c>
      <c r="D148" s="35" t="str">
        <v>20260816</v>
      </c>
      <c r="E148" s="35" t="str">
        <v>경기</v>
      </c>
      <c r="F148" s="35" t="str">
        <v>남양주시</v>
      </c>
      <c r="G148" s="35" t="str">
        <v>다산동</v>
      </c>
      <c r="H148" s="35" t="str">
        <v>경기 남양주시 다산동</v>
      </c>
      <c r="I148" s="35" t="str">
        <v>41360</v>
      </c>
      <c r="J148" s="35" t="str">
        <v/>
      </c>
      <c r="K148" s="36" t="str">
        <v>41360:다산동</v>
      </c>
      <c r="L148" s="37" t="str">
        <v>플루리움2단지</v>
      </c>
      <c r="M148" s="38">
        <v>124.62</v>
      </c>
      <c r="N148" s="39">
        <v>37.7</v>
      </c>
      <c r="O148" s="39">
        <v>25</v>
      </c>
      <c r="P148" s="39">
        <v>2046.57</v>
      </c>
      <c r="Q148" s="39">
        <v>7.72</v>
      </c>
      <c r="R148" s="36">
        <v>1392.67</v>
      </c>
    </row>
    <row r="149" ht="20" customHeight="1">
      <c r="A149" s="40" t="str">
        <v>2026-08-16T07:32:26+09:00</v>
      </c>
      <c r="B149" s="40" t="str">
        <v>2026.08.16</v>
      </c>
      <c r="C149" s="40" t="str">
        <v>20260809</v>
      </c>
      <c r="D149" s="40" t="str">
        <v>20260816</v>
      </c>
      <c r="E149" s="40" t="str">
        <v>경기</v>
      </c>
      <c r="F149" s="40" t="str">
        <v>남양주시</v>
      </c>
      <c r="G149" s="40" t="str">
        <v>다산동</v>
      </c>
      <c r="H149" s="40" t="str">
        <v>경기 남양주시 다산동</v>
      </c>
      <c r="I149" s="40" t="str">
        <v>41360</v>
      </c>
      <c r="J149" s="40" t="str">
        <v/>
      </c>
      <c r="K149" s="41" t="str">
        <v>41360:다산동</v>
      </c>
      <c r="L149" s="42" t="str">
        <v>플루리움2단지</v>
      </c>
      <c r="M149" s="43">
        <v>134.88</v>
      </c>
      <c r="N149" s="44">
        <v>40.8</v>
      </c>
      <c r="O149" s="44">
        <v>25</v>
      </c>
      <c r="P149" s="44">
        <v>1907.65</v>
      </c>
      <c r="Q149" s="44">
        <v>7.78</v>
      </c>
      <c r="R149" s="41">
        <v>1439.93</v>
      </c>
    </row>
    <row r="150" ht="20" customHeight="1">
      <c r="A150" s="35" t="str">
        <v>2026-08-16T07:32:26+09:00</v>
      </c>
      <c r="B150" s="35" t="str">
        <v>2026.08.16</v>
      </c>
      <c r="C150" s="35" t="str">
        <v>20260809</v>
      </c>
      <c r="D150" s="35" t="str">
        <v>20260816</v>
      </c>
      <c r="E150" s="35" t="str">
        <v>경기</v>
      </c>
      <c r="F150" s="35" t="str">
        <v>남양주시</v>
      </c>
      <c r="G150" s="35" t="str">
        <v>다산동</v>
      </c>
      <c r="H150" s="35" t="str">
        <v>경기 남양주시 다산동</v>
      </c>
      <c r="I150" s="35" t="str">
        <v>41360</v>
      </c>
      <c r="J150" s="35" t="str">
        <v/>
      </c>
      <c r="K150" s="36" t="str">
        <v>41360:다산동</v>
      </c>
      <c r="L150" s="37" t="str">
        <v>플루리움2단지</v>
      </c>
      <c r="M150" s="38">
        <v>162.45</v>
      </c>
      <c r="N150" s="39">
        <v>49.1</v>
      </c>
      <c r="O150" s="39">
        <v>25</v>
      </c>
      <c r="P150" s="39">
        <v>1709.32</v>
      </c>
      <c r="Q150" s="39">
        <v>8.4</v>
      </c>
      <c r="R150" s="36">
        <v>1068.33</v>
      </c>
    </row>
    <row r="151" ht="20" customHeight="1">
      <c r="A151" s="40" t="str">
        <v>2026-08-16T07:32:26+09:00</v>
      </c>
      <c r="B151" s="40" t="str">
        <v>2026.08.16</v>
      </c>
      <c r="C151" s="40" t="str">
        <v>20260809</v>
      </c>
      <c r="D151" s="40" t="str">
        <v>20260816</v>
      </c>
      <c r="E151" s="40" t="str">
        <v>경기</v>
      </c>
      <c r="F151" s="40" t="str">
        <v>남양주시</v>
      </c>
      <c r="G151" s="40" t="str">
        <v>다산동</v>
      </c>
      <c r="H151" s="40" t="str">
        <v>경기 남양주시 다산동</v>
      </c>
      <c r="I151" s="40" t="str">
        <v>41360</v>
      </c>
      <c r="J151" s="40" t="str">
        <v/>
      </c>
      <c r="K151" s="41" t="str">
        <v>41360:다산동</v>
      </c>
      <c r="L151" s="42" t="str">
        <v>플루리움3단지</v>
      </c>
      <c r="M151" s="43">
        <v>84.73</v>
      </c>
      <c r="N151" s="44">
        <v>25.6</v>
      </c>
      <c r="O151" s="44">
        <v>26</v>
      </c>
      <c r="P151" s="44">
        <v>2840.26</v>
      </c>
      <c r="Q151" s="44">
        <v>7.28</v>
      </c>
      <c r="R151" s="41">
        <v>1482.29</v>
      </c>
    </row>
    <row r="152" ht="20" customHeight="1">
      <c r="A152" s="35" t="str">
        <v>2026-08-16T07:32:26+09:00</v>
      </c>
      <c r="B152" s="35" t="str">
        <v>2026.08.16</v>
      </c>
      <c r="C152" s="35" t="str">
        <v>20260809</v>
      </c>
      <c r="D152" s="35" t="str">
        <v>20260816</v>
      </c>
      <c r="E152" s="35" t="str">
        <v>경기</v>
      </c>
      <c r="F152" s="35" t="str">
        <v>남양주시</v>
      </c>
      <c r="G152" s="35" t="str">
        <v>다산동</v>
      </c>
      <c r="H152" s="35" t="str">
        <v>경기 남양주시 다산동</v>
      </c>
      <c r="I152" s="35" t="str">
        <v>41360</v>
      </c>
      <c r="J152" s="35" t="str">
        <v/>
      </c>
      <c r="K152" s="36" t="str">
        <v>41360:다산동</v>
      </c>
      <c r="L152" s="37" t="str">
        <v>플루리움3단지</v>
      </c>
      <c r="M152" s="38">
        <v>124.62</v>
      </c>
      <c r="N152" s="39">
        <v>37.7</v>
      </c>
      <c r="O152" s="39">
        <v>26</v>
      </c>
      <c r="P152" s="39">
        <v>1923.22</v>
      </c>
      <c r="Q152" s="39">
        <v>7.25</v>
      </c>
      <c r="R152" s="36">
        <v>1281.26</v>
      </c>
    </row>
    <row r="153" ht="20" customHeight="1">
      <c r="A153" s="40" t="str">
        <v>2026-08-16T07:32:26+09:00</v>
      </c>
      <c r="B153" s="40" t="str">
        <v>2026.08.16</v>
      </c>
      <c r="C153" s="40" t="str">
        <v>20260809</v>
      </c>
      <c r="D153" s="40" t="str">
        <v>20260816</v>
      </c>
      <c r="E153" s="40" t="str">
        <v>경기</v>
      </c>
      <c r="F153" s="40" t="str">
        <v>남양주시</v>
      </c>
      <c r="G153" s="40" t="str">
        <v>다산동</v>
      </c>
      <c r="H153" s="40" t="str">
        <v>경기 남양주시 다산동</v>
      </c>
      <c r="I153" s="40" t="str">
        <v>41360</v>
      </c>
      <c r="J153" s="40" t="str">
        <v/>
      </c>
      <c r="K153" s="41" t="str">
        <v>41360:다산동</v>
      </c>
      <c r="L153" s="42" t="str">
        <v>플루리움3단지</v>
      </c>
      <c r="M153" s="43">
        <v>134.88</v>
      </c>
      <c r="N153" s="44">
        <v>40.8</v>
      </c>
      <c r="O153" s="44">
        <v>26</v>
      </c>
      <c r="P153" s="44">
        <v>1953.4</v>
      </c>
      <c r="Q153" s="44">
        <v>7.97</v>
      </c>
      <c r="R153" s="41">
        <v>1192.79</v>
      </c>
    </row>
    <row r="154" ht="20" customHeight="1">
      <c r="A154" s="35" t="str">
        <v>2026-08-16T07:32:26+09:00</v>
      </c>
      <c r="B154" s="35" t="str">
        <v>2026.08.16</v>
      </c>
      <c r="C154" s="35" t="str">
        <v>20260809</v>
      </c>
      <c r="D154" s="35" t="str">
        <v>20260816</v>
      </c>
      <c r="E154" s="35" t="str">
        <v>경기</v>
      </c>
      <c r="F154" s="35" t="str">
        <v>남양주시</v>
      </c>
      <c r="G154" s="35" t="str">
        <v>다산동</v>
      </c>
      <c r="H154" s="35" t="str">
        <v>경기 남양주시 다산동</v>
      </c>
      <c r="I154" s="35" t="str">
        <v>41360</v>
      </c>
      <c r="J154" s="35" t="str">
        <v/>
      </c>
      <c r="K154" s="36" t="str">
        <v>41360:다산동</v>
      </c>
      <c r="L154" s="37" t="str">
        <v>플루리움3단지</v>
      </c>
      <c r="M154" s="38">
        <v>162.45</v>
      </c>
      <c r="N154" s="39">
        <v>49.1</v>
      </c>
      <c r="O154" s="39">
        <v>26</v>
      </c>
      <c r="P154" s="39">
        <v>1719.49</v>
      </c>
      <c r="Q154" s="39">
        <v>8.45</v>
      </c>
      <c r="R154" s="36">
        <v>1255.77</v>
      </c>
    </row>
    <row r="155" ht="20" customHeight="1">
      <c r="A155" s="40" t="str">
        <v>2026-08-16T07:32:26+09:00</v>
      </c>
      <c r="B155" s="40" t="str">
        <v>2026.08.16</v>
      </c>
      <c r="C155" s="40" t="str">
        <v>20260809</v>
      </c>
      <c r="D155" s="40" t="str">
        <v>20260816</v>
      </c>
      <c r="E155" s="40" t="str">
        <v>경기</v>
      </c>
      <c r="F155" s="40" t="str">
        <v>남양주시</v>
      </c>
      <c r="G155" s="40" t="str">
        <v>다산동</v>
      </c>
      <c r="H155" s="40" t="str">
        <v>경기 남양주시 다산동</v>
      </c>
      <c r="I155" s="40" t="str">
        <v>41360</v>
      </c>
      <c r="J155" s="40" t="str">
        <v/>
      </c>
      <c r="K155" s="41" t="str">
        <v>41360:다산동</v>
      </c>
      <c r="L155" s="42" t="str">
        <v>플루리움3단지</v>
      </c>
      <c r="M155" s="43">
        <v>182.77</v>
      </c>
      <c r="N155" s="44">
        <v>55.3</v>
      </c>
      <c r="O155" s="44">
        <v>26</v>
      </c>
      <c r="P155" s="44">
        <v>1645.96</v>
      </c>
      <c r="Q155" s="44">
        <v>9.1</v>
      </c>
      <c r="R155" s="41">
        <v>1092.84</v>
      </c>
    </row>
    <row r="156" ht="20" customHeight="1">
      <c r="A156" s="35" t="str">
        <v>2026-08-16T07:32:26+09:00</v>
      </c>
      <c r="B156" s="35" t="str">
        <v>2026.08.16</v>
      </c>
      <c r="C156" s="35" t="str">
        <v>20260809</v>
      </c>
      <c r="D156" s="35" t="str">
        <v>20260816</v>
      </c>
      <c r="E156" s="35" t="str">
        <v>경기</v>
      </c>
      <c r="F156" s="35" t="str">
        <v>남양주시</v>
      </c>
      <c r="G156" s="35" t="str">
        <v>다산동</v>
      </c>
      <c r="H156" s="35" t="str">
        <v>경기 남양주시 다산동</v>
      </c>
      <c r="I156" s="35" t="str">
        <v>41360</v>
      </c>
      <c r="J156" s="35" t="str">
        <v/>
      </c>
      <c r="K156" s="36" t="str">
        <v>41360:다산동</v>
      </c>
      <c r="L156" s="37" t="str">
        <v>플루리움4,5단지</v>
      </c>
      <c r="M156" s="38">
        <v>84.73</v>
      </c>
      <c r="N156" s="39">
        <v>25.6</v>
      </c>
      <c r="O156" s="39">
        <v>27</v>
      </c>
      <c r="P156" s="39">
        <v>2906.59</v>
      </c>
      <c r="Q156" s="39">
        <v>7.45</v>
      </c>
      <c r="R156" s="36">
        <v>1560.58</v>
      </c>
    </row>
    <row r="157" ht="20" customHeight="1">
      <c r="A157" s="40" t="str">
        <v>2026-08-16T07:32:26+09:00</v>
      </c>
      <c r="B157" s="40" t="str">
        <v>2026.08.16</v>
      </c>
      <c r="C157" s="40" t="str">
        <v>20260809</v>
      </c>
      <c r="D157" s="40" t="str">
        <v>20260816</v>
      </c>
      <c r="E157" s="40" t="str">
        <v>경기</v>
      </c>
      <c r="F157" s="40" t="str">
        <v>남양주시</v>
      </c>
      <c r="G157" s="40" t="str">
        <v>다산동</v>
      </c>
      <c r="H157" s="40" t="str">
        <v>경기 남양주시 다산동</v>
      </c>
      <c r="I157" s="40" t="str">
        <v>41360</v>
      </c>
      <c r="J157" s="40" t="str">
        <v/>
      </c>
      <c r="K157" s="41" t="str">
        <v>41360:다산동</v>
      </c>
      <c r="L157" s="42" t="str">
        <v>플루리움4,5단지</v>
      </c>
      <c r="M157" s="43">
        <v>124.62</v>
      </c>
      <c r="N157" s="44">
        <v>37.7</v>
      </c>
      <c r="O157" s="44">
        <v>27</v>
      </c>
      <c r="P157" s="44">
        <v>2062.48</v>
      </c>
      <c r="Q157" s="44">
        <v>7.78</v>
      </c>
      <c r="R157" s="41">
        <v>1336.97</v>
      </c>
    </row>
    <row r="158" ht="20" customHeight="1">
      <c r="A158" s="35" t="str">
        <v>2026-08-16T07:32:26+09:00</v>
      </c>
      <c r="B158" s="35" t="str">
        <v>2026.08.16</v>
      </c>
      <c r="C158" s="35" t="str">
        <v>20260809</v>
      </c>
      <c r="D158" s="35" t="str">
        <v>20260816</v>
      </c>
      <c r="E158" s="35" t="str">
        <v>경기</v>
      </c>
      <c r="F158" s="35" t="str">
        <v>남양주시</v>
      </c>
      <c r="G158" s="35" t="str">
        <v>다산동</v>
      </c>
      <c r="H158" s="35" t="str">
        <v>경기 남양주시 다산동</v>
      </c>
      <c r="I158" s="35" t="str">
        <v>41360</v>
      </c>
      <c r="J158" s="35" t="str">
        <v/>
      </c>
      <c r="K158" s="36" t="str">
        <v>41360:다산동</v>
      </c>
      <c r="L158" s="37" t="str">
        <v>플루리움4,5단지</v>
      </c>
      <c r="M158" s="38">
        <v>134.88</v>
      </c>
      <c r="N158" s="39">
        <v>40.8</v>
      </c>
      <c r="O158" s="39">
        <v>27</v>
      </c>
      <c r="P158" s="39">
        <v>1985.27</v>
      </c>
      <c r="Q158" s="39">
        <v>8.1</v>
      </c>
      <c r="R158" s="36">
        <v>1544.1</v>
      </c>
    </row>
    <row r="159" ht="20" customHeight="1">
      <c r="A159" s="40" t="str">
        <v>2026-08-16T07:32:26+09:00</v>
      </c>
      <c r="B159" s="40" t="str">
        <v>2026.08.16</v>
      </c>
      <c r="C159" s="40" t="str">
        <v>20260809</v>
      </c>
      <c r="D159" s="40" t="str">
        <v>20260816</v>
      </c>
      <c r="E159" s="40" t="str">
        <v>경기</v>
      </c>
      <c r="F159" s="40" t="str">
        <v>남양주시</v>
      </c>
      <c r="G159" s="40" t="str">
        <v>다산동</v>
      </c>
      <c r="H159" s="40" t="str">
        <v>경기 남양주시 다산동</v>
      </c>
      <c r="I159" s="40" t="str">
        <v>41360</v>
      </c>
      <c r="J159" s="40" t="str">
        <v/>
      </c>
      <c r="K159" s="41" t="str">
        <v>41360:다산동</v>
      </c>
      <c r="L159" s="42" t="str">
        <v>플루리움4,5단지</v>
      </c>
      <c r="M159" s="43">
        <v>162.45</v>
      </c>
      <c r="N159" s="44">
        <v>49.1</v>
      </c>
      <c r="O159" s="44">
        <v>27</v>
      </c>
      <c r="P159" s="44">
        <v>1729.67</v>
      </c>
      <c r="Q159" s="44">
        <v>8.5</v>
      </c>
      <c r="R159" s="41">
        <v>1304.37</v>
      </c>
    </row>
    <row r="160" ht="20" customHeight="1">
      <c r="A160" s="35" t="str">
        <v>2026-08-16T07:32:26+09:00</v>
      </c>
      <c r="B160" s="35" t="str">
        <v>2026.08.16</v>
      </c>
      <c r="C160" s="35" t="str">
        <v>20260809</v>
      </c>
      <c r="D160" s="35" t="str">
        <v>20260816</v>
      </c>
      <c r="E160" s="35" t="str">
        <v>경기</v>
      </c>
      <c r="F160" s="35" t="str">
        <v>남양주시</v>
      </c>
      <c r="G160" s="35" t="str">
        <v>다산동</v>
      </c>
      <c r="H160" s="35" t="str">
        <v>경기 남양주시 다산동</v>
      </c>
      <c r="I160" s="35" t="str">
        <v>41360</v>
      </c>
      <c r="J160" s="35" t="str">
        <v/>
      </c>
      <c r="K160" s="36" t="str">
        <v>41360:다산동</v>
      </c>
      <c r="L160" s="37" t="str">
        <v>플루리움4,5단지</v>
      </c>
      <c r="M160" s="38">
        <v>182.77</v>
      </c>
      <c r="N160" s="39">
        <v>55.3</v>
      </c>
      <c r="O160" s="39">
        <v>27</v>
      </c>
      <c r="P160" s="39">
        <v>1999.11</v>
      </c>
      <c r="Q160" s="39">
        <v>11.05</v>
      </c>
      <c r="R160" s="36">
        <v>1298.24</v>
      </c>
    </row>
    <row r="161" ht="20" customHeight="1">
      <c r="A161" s="40" t="str">
        <v>2026-08-16T07:32:26+09:00</v>
      </c>
      <c r="B161" s="40" t="str">
        <v>2026.08.16</v>
      </c>
      <c r="C161" s="40" t="str">
        <v>20260809</v>
      </c>
      <c r="D161" s="40" t="str">
        <v>20260816</v>
      </c>
      <c r="E161" s="40" t="str">
        <v>경기</v>
      </c>
      <c r="F161" s="40" t="str">
        <v>남양주시</v>
      </c>
      <c r="G161" s="40" t="str">
        <v>다산동</v>
      </c>
      <c r="H161" s="40" t="str">
        <v>경기 남양주시 다산동</v>
      </c>
      <c r="I161" s="40" t="str">
        <v>41360</v>
      </c>
      <c r="J161" s="40" t="str">
        <v/>
      </c>
      <c r="K161" s="41" t="str">
        <v>41360:다산동</v>
      </c>
      <c r="L161" s="42" t="str">
        <v>한화꿈에그린</v>
      </c>
      <c r="M161" s="43">
        <v>59.94</v>
      </c>
      <c r="N161" s="44">
        <v>18.1</v>
      </c>
      <c r="O161" s="44">
        <v>19</v>
      </c>
      <c r="P161" s="44">
        <v>3527.05</v>
      </c>
      <c r="Q161" s="44">
        <v>6.4</v>
      </c>
      <c r="R161" s="41">
        <v>2645.29</v>
      </c>
    </row>
    <row r="162" ht="20" customHeight="1">
      <c r="A162" s="35" t="str">
        <v>2026-08-16T07:32:26+09:00</v>
      </c>
      <c r="B162" s="35" t="str">
        <v>2026.08.16</v>
      </c>
      <c r="C162" s="35" t="str">
        <v>20260809</v>
      </c>
      <c r="D162" s="35" t="str">
        <v>20260816</v>
      </c>
      <c r="E162" s="35" t="str">
        <v>경기</v>
      </c>
      <c r="F162" s="35" t="str">
        <v>남양주시</v>
      </c>
      <c r="G162" s="35" t="str">
        <v>다산동</v>
      </c>
      <c r="H162" s="35" t="str">
        <v>경기 남양주시 다산동</v>
      </c>
      <c r="I162" s="35" t="str">
        <v>41360</v>
      </c>
      <c r="J162" s="35" t="str">
        <v/>
      </c>
      <c r="K162" s="36" t="str">
        <v>41360:다산동</v>
      </c>
      <c r="L162" s="37" t="str">
        <v>한화꿈에그린</v>
      </c>
      <c r="M162" s="38">
        <v>59.99</v>
      </c>
      <c r="N162" s="39">
        <v>18.1</v>
      </c>
      <c r="O162" s="39">
        <v>19</v>
      </c>
      <c r="P162" s="39">
        <v>3527.05</v>
      </c>
      <c r="Q162" s="39">
        <v>6.4</v>
      </c>
      <c r="R162" s="36">
        <v>2645.29</v>
      </c>
    </row>
    <row r="163" ht="20" customHeight="1">
      <c r="A163" s="40" t="str">
        <v>2026-08-16T07:32:26+09:00</v>
      </c>
      <c r="B163" s="40" t="str">
        <v>2026.08.16</v>
      </c>
      <c r="C163" s="40" t="str">
        <v>20260809</v>
      </c>
      <c r="D163" s="40" t="str">
        <v>20260816</v>
      </c>
      <c r="E163" s="40" t="str">
        <v>경기</v>
      </c>
      <c r="F163" s="40" t="str">
        <v>남양주시</v>
      </c>
      <c r="G163" s="40" t="str">
        <v>다산동</v>
      </c>
      <c r="H163" s="40" t="str">
        <v>경기 남양주시 다산동</v>
      </c>
      <c r="I163" s="40" t="str">
        <v>41360</v>
      </c>
      <c r="J163" s="40" t="str">
        <v/>
      </c>
      <c r="K163" s="41" t="str">
        <v>41360:다산동</v>
      </c>
      <c r="L163" s="42" t="str">
        <v>한화꿈에그린</v>
      </c>
      <c r="M163" s="43">
        <v>84.92</v>
      </c>
      <c r="N163" s="44">
        <v>25.7</v>
      </c>
      <c r="O163" s="44">
        <v>19</v>
      </c>
      <c r="P163" s="44">
        <v>2919.58</v>
      </c>
      <c r="Q163" s="44">
        <v>7.5</v>
      </c>
      <c r="R163" s="41">
        <v>1868.53</v>
      </c>
    </row>
    <row r="164" ht="20" customHeight="1">
      <c r="A164" s="35" t="str">
        <v>2026-08-16T07:32:26+09:00</v>
      </c>
      <c r="B164" s="35" t="str">
        <v>2026.08.16</v>
      </c>
      <c r="C164" s="35" t="str">
        <v>20260809</v>
      </c>
      <c r="D164" s="35" t="str">
        <v>20260816</v>
      </c>
      <c r="E164" s="35" t="str">
        <v>경기</v>
      </c>
      <c r="F164" s="35" t="str">
        <v>남양주시</v>
      </c>
      <c r="G164" s="35" t="str">
        <v>다산동</v>
      </c>
      <c r="H164" s="35" t="str">
        <v>경기 남양주시 다산동</v>
      </c>
      <c r="I164" s="35" t="str">
        <v>41360</v>
      </c>
      <c r="J164" s="35" t="str">
        <v/>
      </c>
      <c r="K164" s="36" t="str">
        <v>41360:다산동</v>
      </c>
      <c r="L164" s="37" t="str">
        <v>한화꿈에그린</v>
      </c>
      <c r="M164" s="38">
        <v>123.52</v>
      </c>
      <c r="N164" s="39">
        <v>37.4</v>
      </c>
      <c r="O164" s="39">
        <v>19</v>
      </c>
      <c r="P164" s="39">
        <v>2301.58</v>
      </c>
      <c r="Q164" s="39">
        <v>8.6</v>
      </c>
      <c r="R164" s="36">
        <v>1550.73</v>
      </c>
    </row>
    <row r="165" ht="20" customHeight="1">
      <c r="A165" s="40" t="str">
        <v>2026-08-16T07:32:26+09:00</v>
      </c>
      <c r="B165" s="40" t="str">
        <v>2026.08.16</v>
      </c>
      <c r="C165" s="40" t="str">
        <v>20260809</v>
      </c>
      <c r="D165" s="40" t="str">
        <v>20260816</v>
      </c>
      <c r="E165" s="40" t="str">
        <v>경기</v>
      </c>
      <c r="F165" s="40" t="str">
        <v>남양주시</v>
      </c>
      <c r="G165" s="40" t="str">
        <v>다산동</v>
      </c>
      <c r="H165" s="40" t="str">
        <v>경기 남양주시 다산동</v>
      </c>
      <c r="I165" s="40" t="str">
        <v>41360</v>
      </c>
      <c r="J165" s="40" t="str">
        <v/>
      </c>
      <c r="K165" s="41" t="str">
        <v>41360:다산동</v>
      </c>
      <c r="L165" s="42" t="str">
        <v>해링턴플레이스다산파크</v>
      </c>
      <c r="M165" s="43">
        <v>84.84</v>
      </c>
      <c r="N165" s="44">
        <v>25.7</v>
      </c>
      <c r="O165" s="44">
        <v>3</v>
      </c>
      <c r="P165" s="44">
        <v>3279.56</v>
      </c>
      <c r="Q165" s="44">
        <v>8.42</v>
      </c>
      <c r="R165" s="41">
        <v>1963.84</v>
      </c>
    </row>
    <row r="166" ht="20" customHeight="1">
      <c r="A166" s="35" t="str">
        <v>2026-08-16T07:32:26+09:00</v>
      </c>
      <c r="B166" s="35" t="str">
        <v>2026.08.16</v>
      </c>
      <c r="C166" s="35" t="str">
        <v>20260809</v>
      </c>
      <c r="D166" s="35" t="str">
        <v>20260816</v>
      </c>
      <c r="E166" s="35" t="str">
        <v>경기</v>
      </c>
      <c r="F166" s="35" t="str">
        <v>남양주시</v>
      </c>
      <c r="G166" s="35" t="str">
        <v>다산동</v>
      </c>
      <c r="H166" s="35" t="str">
        <v>경기 남양주시 다산동</v>
      </c>
      <c r="I166" s="35" t="str">
        <v>41360</v>
      </c>
      <c r="J166" s="35" t="str">
        <v/>
      </c>
      <c r="K166" s="36" t="str">
        <v>41360:다산동</v>
      </c>
      <c r="L166" s="37" t="str">
        <v>해링턴플레이스다산파크</v>
      </c>
      <c r="M166" s="38">
        <v>84.89</v>
      </c>
      <c r="N166" s="39">
        <v>25.7</v>
      </c>
      <c r="O166" s="39">
        <v>3</v>
      </c>
      <c r="P166" s="39">
        <v>3493.13</v>
      </c>
      <c r="Q166" s="39">
        <v>8.97</v>
      </c>
      <c r="R166" s="36">
        <v>2001.64</v>
      </c>
    </row>
    <row r="167" ht="20" customHeight="1">
      <c r="A167" s="40" t="str">
        <v>2026-08-16T07:32:26+09:00</v>
      </c>
      <c r="B167" s="40" t="str">
        <v>2026.08.16</v>
      </c>
      <c r="C167" s="40" t="str">
        <v>20260809</v>
      </c>
      <c r="D167" s="40" t="str">
        <v>20260816</v>
      </c>
      <c r="E167" s="40" t="str">
        <v>경기</v>
      </c>
      <c r="F167" s="40" t="str">
        <v>남양주시</v>
      </c>
      <c r="G167" s="40" t="str">
        <v>다산동</v>
      </c>
      <c r="H167" s="40" t="str">
        <v>경기 남양주시 다산동</v>
      </c>
      <c r="I167" s="40" t="str">
        <v>41360</v>
      </c>
      <c r="J167" s="40" t="str">
        <v/>
      </c>
      <c r="K167" s="41" t="str">
        <v>41360:다산동</v>
      </c>
      <c r="L167" s="42" t="str">
        <v>힐스테이트 황금산</v>
      </c>
      <c r="M167" s="43">
        <v>59.99</v>
      </c>
      <c r="N167" s="44">
        <v>18.1</v>
      </c>
      <c r="O167" s="44">
        <v>10</v>
      </c>
      <c r="P167" s="44">
        <v>4265.17</v>
      </c>
      <c r="Q167" s="44">
        <v>7.74</v>
      </c>
      <c r="R167" s="41">
        <v>2782.83</v>
      </c>
    </row>
    <row r="168" ht="20" customHeight="1">
      <c r="A168" s="35" t="str">
        <v>2026-08-16T07:32:26+09:00</v>
      </c>
      <c r="B168" s="35" t="str">
        <v>2026.08.16</v>
      </c>
      <c r="C168" s="35" t="str">
        <v>20260809</v>
      </c>
      <c r="D168" s="35" t="str">
        <v>20260816</v>
      </c>
      <c r="E168" s="35" t="str">
        <v>경기</v>
      </c>
      <c r="F168" s="35" t="str">
        <v>남양주시</v>
      </c>
      <c r="G168" s="35" t="str">
        <v>다산동</v>
      </c>
      <c r="H168" s="35" t="str">
        <v>경기 남양주시 다산동</v>
      </c>
      <c r="I168" s="35" t="str">
        <v>41360</v>
      </c>
      <c r="J168" s="35" t="str">
        <v/>
      </c>
      <c r="K168" s="36" t="str">
        <v>41360:다산동</v>
      </c>
      <c r="L168" s="37" t="str">
        <v>힐스테이트 황금산</v>
      </c>
      <c r="M168" s="38">
        <v>84.99</v>
      </c>
      <c r="N168" s="39">
        <v>25.7</v>
      </c>
      <c r="O168" s="39">
        <v>10</v>
      </c>
      <c r="P168" s="39">
        <v>3403.41</v>
      </c>
      <c r="Q168" s="39">
        <v>8.75</v>
      </c>
      <c r="R168" s="36">
        <v>2333.77</v>
      </c>
    </row>
    <row r="169" ht="20" customHeight="1">
      <c r="A169" s="40" t="str">
        <v>2026-08-16T07:32:26+09:00</v>
      </c>
      <c r="B169" s="40" t="str">
        <v>2026.08.16</v>
      </c>
      <c r="C169" s="40" t="str">
        <v>20260809</v>
      </c>
      <c r="D169" s="40" t="str">
        <v>20260816</v>
      </c>
      <c r="E169" s="40" t="str">
        <v>경기</v>
      </c>
      <c r="F169" s="40" t="str">
        <v>남양주시</v>
      </c>
      <c r="G169" s="40" t="str">
        <v>다산동</v>
      </c>
      <c r="H169" s="40" t="str">
        <v>경기 남양주시 다산동</v>
      </c>
      <c r="I169" s="40" t="str">
        <v>41360</v>
      </c>
      <c r="J169" s="40" t="str">
        <v/>
      </c>
      <c r="K169" s="41" t="str">
        <v>41360:다산동</v>
      </c>
      <c r="L169" s="42" t="str">
        <v>힐스테이트 황금산</v>
      </c>
      <c r="M169" s="43">
        <v>101.96</v>
      </c>
      <c r="N169" s="44">
        <v>30.8</v>
      </c>
      <c r="O169" s="44">
        <v>10</v>
      </c>
      <c r="P169" s="44">
        <v>2953.34</v>
      </c>
      <c r="Q169" s="44">
        <v>9.11</v>
      </c>
      <c r="R169" s="40" t="str">
        <v/>
      </c>
    </row>
    <row r="170" ht="20" customHeight="1">
      <c r="A170" s="35" t="str">
        <v>2026-08-16T07:32:26+09:00</v>
      </c>
      <c r="B170" s="35" t="str">
        <v>2026.08.16</v>
      </c>
      <c r="C170" s="35" t="str">
        <v>20260809</v>
      </c>
      <c r="D170" s="35" t="str">
        <v>20260816</v>
      </c>
      <c r="E170" s="35" t="str">
        <v>경기</v>
      </c>
      <c r="F170" s="35" t="str">
        <v>남양주시</v>
      </c>
      <c r="G170" s="35" t="str">
        <v>다산동</v>
      </c>
      <c r="H170" s="35" t="str">
        <v>경기 남양주시 다산동</v>
      </c>
      <c r="I170" s="35" t="str">
        <v>41360</v>
      </c>
      <c r="J170" s="35" t="str">
        <v/>
      </c>
      <c r="K170" s="36" t="str">
        <v>41360:다산동</v>
      </c>
      <c r="L170" s="37" t="str">
        <v>힐스테이트 황금산</v>
      </c>
      <c r="M170" s="38">
        <v>122.99</v>
      </c>
      <c r="N170" s="39">
        <v>37.2</v>
      </c>
      <c r="O170" s="39">
        <v>10</v>
      </c>
      <c r="P170" s="39">
        <v>2620.65</v>
      </c>
      <c r="Q170" s="39">
        <v>9.75</v>
      </c>
      <c r="R170" s="36">
        <v>2056.17</v>
      </c>
    </row>
    <row r="171" ht="20" customHeight="1">
      <c r="A171" s="40" t="str">
        <v>2026-08-16T07:32:26+09:00</v>
      </c>
      <c r="B171" s="40" t="str">
        <v>2026.08.16</v>
      </c>
      <c r="C171" s="40" t="str">
        <v>20260809</v>
      </c>
      <c r="D171" s="40" t="str">
        <v>20260816</v>
      </c>
      <c r="E171" s="40" t="str">
        <v>경기</v>
      </c>
      <c r="F171" s="40" t="str">
        <v>남양주시</v>
      </c>
      <c r="G171" s="40" t="str">
        <v>다산동</v>
      </c>
      <c r="H171" s="40" t="str">
        <v>경기 남양주시 다산동</v>
      </c>
      <c r="I171" s="40" t="str">
        <v>41360</v>
      </c>
      <c r="J171" s="40" t="str">
        <v/>
      </c>
      <c r="K171" s="41" t="str">
        <v>41360:다산동</v>
      </c>
      <c r="L171" s="42" t="str">
        <v>힐스테이트다산</v>
      </c>
      <c r="M171" s="43">
        <v>66.78</v>
      </c>
      <c r="N171" s="44">
        <v>20.2</v>
      </c>
      <c r="O171" s="44">
        <v>9</v>
      </c>
      <c r="P171" s="44">
        <v>4925.82</v>
      </c>
      <c r="Q171" s="44">
        <v>9.95</v>
      </c>
      <c r="R171" s="41">
        <v>2722.82</v>
      </c>
    </row>
    <row r="172" ht="20" customHeight="1">
      <c r="A172" s="35" t="str">
        <v>2026-08-16T07:32:26+09:00</v>
      </c>
      <c r="B172" s="35" t="str">
        <v>2026.08.16</v>
      </c>
      <c r="C172" s="35" t="str">
        <v>20260809</v>
      </c>
      <c r="D172" s="35" t="str">
        <v>20260816</v>
      </c>
      <c r="E172" s="35" t="str">
        <v>경기</v>
      </c>
      <c r="F172" s="35" t="str">
        <v>남양주시</v>
      </c>
      <c r="G172" s="35" t="str">
        <v>다산동</v>
      </c>
      <c r="H172" s="35" t="str">
        <v>경기 남양주시 다산동</v>
      </c>
      <c r="I172" s="35" t="str">
        <v>41360</v>
      </c>
      <c r="J172" s="35" t="str">
        <v/>
      </c>
      <c r="K172" s="36" t="str">
        <v>41360:다산동</v>
      </c>
      <c r="L172" s="37" t="str">
        <v>힐스테이트다산</v>
      </c>
      <c r="M172" s="38">
        <v>84.56</v>
      </c>
      <c r="N172" s="39">
        <v>25.6</v>
      </c>
      <c r="O172" s="39">
        <v>9</v>
      </c>
      <c r="P172" s="39">
        <v>4221.55</v>
      </c>
      <c r="Q172" s="39">
        <v>10.8</v>
      </c>
      <c r="R172" s="36">
        <v>2462.78</v>
      </c>
    </row>
    <row r="173" ht="20" customHeight="1">
      <c r="A173" s="40" t="str">
        <v>2026-08-16T07:32:26+09:00</v>
      </c>
      <c r="B173" s="40" t="str">
        <v>2026.08.16</v>
      </c>
      <c r="C173" s="40" t="str">
        <v>20260809</v>
      </c>
      <c r="D173" s="40" t="str">
        <v>20260816</v>
      </c>
      <c r="E173" s="40" t="str">
        <v>경기</v>
      </c>
      <c r="F173" s="40" t="str">
        <v>남양주시</v>
      </c>
      <c r="G173" s="40" t="str">
        <v>다산동</v>
      </c>
      <c r="H173" s="40" t="str">
        <v>경기 남양주시 다산동</v>
      </c>
      <c r="I173" s="40" t="str">
        <v>41360</v>
      </c>
      <c r="J173" s="40" t="str">
        <v/>
      </c>
      <c r="K173" s="41" t="str">
        <v>41360:다산동</v>
      </c>
      <c r="L173" s="42" t="str">
        <v>힐스테이트다산</v>
      </c>
      <c r="M173" s="43">
        <v>84.69</v>
      </c>
      <c r="N173" s="44">
        <v>25.6</v>
      </c>
      <c r="O173" s="44">
        <v>9</v>
      </c>
      <c r="P173" s="44">
        <v>4249.76</v>
      </c>
      <c r="Q173" s="44">
        <v>10.89</v>
      </c>
      <c r="R173" s="41">
        <v>2517.65</v>
      </c>
    </row>
    <row r="174" ht="20" customHeight="1">
      <c r="A174" s="35" t="str">
        <v>2026-08-16T07:32:26+09:00</v>
      </c>
      <c r="B174" s="35" t="str">
        <v>2026.08.16</v>
      </c>
      <c r="C174" s="35" t="str">
        <v>20260809</v>
      </c>
      <c r="D174" s="35" t="str">
        <v>20260816</v>
      </c>
      <c r="E174" s="35" t="str">
        <v>경기</v>
      </c>
      <c r="F174" s="35" t="str">
        <v>남양주시</v>
      </c>
      <c r="G174" s="35" t="str">
        <v>다산동</v>
      </c>
      <c r="H174" s="35" t="str">
        <v>경기 남양주시 다산동</v>
      </c>
      <c r="I174" s="35" t="str">
        <v>41360</v>
      </c>
      <c r="J174" s="35" t="str">
        <v/>
      </c>
      <c r="K174" s="36" t="str">
        <v>41360:다산동</v>
      </c>
      <c r="L174" s="37" t="str">
        <v>힐스테이트다산</v>
      </c>
      <c r="M174" s="38">
        <v>84.91</v>
      </c>
      <c r="N174" s="39">
        <v>25.7</v>
      </c>
      <c r="O174" s="39">
        <v>9</v>
      </c>
      <c r="P174" s="39">
        <v>4068.59</v>
      </c>
      <c r="Q174" s="39">
        <v>10.45</v>
      </c>
      <c r="R174" s="36">
        <v>2350.63</v>
      </c>
    </row>
    <row r="175" ht="20" customHeight="1">
      <c r="A175" s="40" t="str">
        <v>2026-08-16T07:32:26+09:00</v>
      </c>
      <c r="B175" s="40" t="str">
        <v>2026.08.16</v>
      </c>
      <c r="C175" s="40" t="str">
        <v>20260809</v>
      </c>
      <c r="D175" s="40" t="str">
        <v>20260816</v>
      </c>
      <c r="E175" s="40" t="str">
        <v>경기</v>
      </c>
      <c r="F175" s="40" t="str">
        <v>남양주시</v>
      </c>
      <c r="G175" s="40" t="str">
        <v>다산동</v>
      </c>
      <c r="H175" s="40" t="str">
        <v>경기 남양주시 다산동</v>
      </c>
      <c r="I175" s="40" t="str">
        <v>41360</v>
      </c>
      <c r="J175" s="40" t="str">
        <v/>
      </c>
      <c r="K175" s="41" t="str">
        <v>41360:다산동</v>
      </c>
      <c r="L175" s="42" t="str">
        <v>e편한세상 다산</v>
      </c>
      <c r="M175" s="43">
        <v>74.98</v>
      </c>
      <c r="N175" s="44">
        <v>22.7</v>
      </c>
      <c r="O175" s="44">
        <v>10</v>
      </c>
      <c r="P175" s="44">
        <v>4164.2</v>
      </c>
      <c r="Q175" s="44">
        <v>9.45</v>
      </c>
      <c r="R175" s="41">
        <v>2006.04</v>
      </c>
    </row>
    <row r="176" ht="20" customHeight="1">
      <c r="A176" s="35" t="str">
        <v>2026-08-16T07:32:26+09:00</v>
      </c>
      <c r="B176" s="35" t="str">
        <v>2026.08.16</v>
      </c>
      <c r="C176" s="35" t="str">
        <v>20260809</v>
      </c>
      <c r="D176" s="35" t="str">
        <v>20260816</v>
      </c>
      <c r="E176" s="35" t="str">
        <v>경기</v>
      </c>
      <c r="F176" s="35" t="str">
        <v>남양주시</v>
      </c>
      <c r="G176" s="35" t="str">
        <v>다산동</v>
      </c>
      <c r="H176" s="35" t="str">
        <v>경기 남양주시 다산동</v>
      </c>
      <c r="I176" s="35" t="str">
        <v>41360</v>
      </c>
      <c r="J176" s="35" t="str">
        <v/>
      </c>
      <c r="K176" s="36" t="str">
        <v>41360:다산동</v>
      </c>
      <c r="L176" s="37" t="str">
        <v>e편한세상 다산</v>
      </c>
      <c r="M176" s="38">
        <v>84.96</v>
      </c>
      <c r="N176" s="39">
        <v>25.7</v>
      </c>
      <c r="O176" s="39">
        <v>10</v>
      </c>
      <c r="P176" s="39">
        <v>4007.72</v>
      </c>
      <c r="Q176" s="39">
        <v>10.3</v>
      </c>
      <c r="R176" s="36">
        <v>2001.91</v>
      </c>
    </row>
    <row r="177" ht="20" customHeight="1">
      <c r="A177" s="40" t="str">
        <v>2026-08-16T07:32:26+09:00</v>
      </c>
      <c r="B177" s="40" t="str">
        <v>2026.08.16</v>
      </c>
      <c r="C177" s="40" t="str">
        <v>20260809</v>
      </c>
      <c r="D177" s="40" t="str">
        <v>20260816</v>
      </c>
      <c r="E177" s="40" t="str">
        <v>경기</v>
      </c>
      <c r="F177" s="40" t="str">
        <v>남양주시</v>
      </c>
      <c r="G177" s="40" t="str">
        <v>다산동</v>
      </c>
      <c r="H177" s="40" t="str">
        <v>경기 남양주시 다산동</v>
      </c>
      <c r="I177" s="40" t="str">
        <v>41360</v>
      </c>
      <c r="J177" s="40" t="str">
        <v/>
      </c>
      <c r="K177" s="41" t="str">
        <v>41360:다산동</v>
      </c>
      <c r="L177" s="42" t="str">
        <v>e편한세상 다산</v>
      </c>
      <c r="M177" s="43">
        <v>84.97</v>
      </c>
      <c r="N177" s="44">
        <v>25.7</v>
      </c>
      <c r="O177" s="44">
        <v>10</v>
      </c>
      <c r="P177" s="44">
        <v>3897.02</v>
      </c>
      <c r="Q177" s="44">
        <v>10.02</v>
      </c>
      <c r="R177" s="41">
        <v>2217.6</v>
      </c>
    </row>
    <row r="178" ht="20" customHeight="1">
      <c r="A178" s="35" t="str">
        <v>2026-08-16T07:32:26+09:00</v>
      </c>
      <c r="B178" s="35" t="str">
        <v>2026.08.16</v>
      </c>
      <c r="C178" s="35" t="str">
        <v>20260809</v>
      </c>
      <c r="D178" s="35" t="str">
        <v>20260816</v>
      </c>
      <c r="E178" s="35" t="str">
        <v>경기</v>
      </c>
      <c r="F178" s="35" t="str">
        <v>남양주시</v>
      </c>
      <c r="G178" s="35" t="str">
        <v>다산동</v>
      </c>
      <c r="H178" s="35" t="str">
        <v>경기 남양주시 다산동</v>
      </c>
      <c r="I178" s="35" t="str">
        <v>41360</v>
      </c>
      <c r="J178" s="35" t="str">
        <v/>
      </c>
      <c r="K178" s="36" t="str">
        <v>41360:다산동</v>
      </c>
      <c r="L178" s="37" t="str">
        <v>e편한세상 다산</v>
      </c>
      <c r="M178" s="38">
        <v>84.99</v>
      </c>
      <c r="N178" s="39">
        <v>25.7</v>
      </c>
      <c r="O178" s="39">
        <v>10</v>
      </c>
      <c r="P178" s="39">
        <v>3986.86</v>
      </c>
      <c r="Q178" s="39">
        <v>10.25</v>
      </c>
      <c r="R178" s="36">
        <v>2120.65</v>
      </c>
    </row>
  </sheetData>
  <autoFilter ref="A5:R178"/>
  <mergeCells count="1">
    <mergeCell ref="A1:R1"/>
  </mergeCells>
  <ignoredErrors>
    <ignoredError numberStoredAsText="1" sqref="A1:R17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</row>
    <row r="2" ht="24" customHeight="1">
      <c r="A2" s="46" t="str">
        <v>최근 거래 수준, 유형 모멘텀, 거래방식 전환과 지역별 차이를 한눈에 보는 요약입니다.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</row>
    <row r="5" ht="8" customHeight="1"/>
    <row r="6" ht="25" customHeight="1">
      <c r="A6" s="48" t="str">
        <v>핵심 지표</v>
      </c>
      <c r="B6" s="48" t="str">
        <v/>
      </c>
      <c r="C6" s="48" t="str">
        <v/>
      </c>
      <c r="D6" s="48" t="str">
        <v/>
      </c>
      <c r="E6" s="48" t="str">
        <v/>
      </c>
      <c r="F6" s="48" t="str">
        <v/>
      </c>
      <c r="G6" s="48" t="str">
        <v/>
      </c>
      <c r="H6" s="48" t="str">
        <v/>
      </c>
      <c r="I6" s="48" t="str">
        <v/>
      </c>
      <c r="J6" s="48" t="str">
        <v/>
      </c>
    </row>
    <row r="7" ht="28" customHeight="1">
      <c r="A7" s="49" t="str">
        <v>표시 12개월 거래건수</v>
      </c>
      <c r="B7" s="50" t="str">
        <v/>
      </c>
      <c r="C7" s="50" t="str">
        <v>최근 비교기간 · 2026.04~06 월평균</v>
      </c>
      <c r="D7" s="50" t="str">
        <v/>
      </c>
      <c r="E7" s="50" t="str">
        <v>직전 비교기간 · 2026.01~03 대비</v>
      </c>
      <c r="F7" s="50" t="str">
        <v/>
      </c>
      <c r="G7" s="50" t="str">
        <v>최근 거래 수준 지수</v>
      </c>
      <c r="H7" s="50" t="str">
        <v/>
      </c>
      <c r="I7" s="50" t="str">
        <v>고점근접도</v>
      </c>
      <c r="J7" s="50" t="str">
        <v/>
      </c>
    </row>
    <row r="8" ht="36" customHeight="1">
      <c r="A8" s="51">
        <f>SUM('실거래_전체추이'!$D$7:$D$18)</f>
        <v>16528</v>
      </c>
      <c r="B8" s="52" t="str">
        <v/>
      </c>
      <c r="C8" s="53">
        <f>IF('실거래_집계기준'!$B$7=0,0,SUMIFS('실거래_전체추이'!$D$7:$D$18,'실거래_전체추이'!$C$7:$C$18,"최근 비교기간")/'실거래_집계기준'!$B$7)</f>
        <v>1705.3333333333333</v>
      </c>
      <c r="D8" s="52" t="str">
        <v/>
      </c>
      <c r="E8" s="54">
        <f>IF(SUMIFS('실거래_전체추이'!$D$7:$D$18,'실거래_전체추이'!$C$7:$C$18,"직전 비교기간")=0,0,(SUMIFS('실거래_전체추이'!$D$7:$D$18,'실거래_전체추이'!$C$7:$C$18,"최근 비교기간")/'실거래_집계기준'!$B$7)/(SUMIFS('실거래_전체추이'!$D$7:$D$18,'실거래_전체추이'!$C$7:$C$18,"직전 비교기간")/'실거래_집계기준'!$B$8)-1)</f>
        <v>0.5770653514180024</v>
      </c>
      <c r="F8" s="52" t="str">
        <v/>
      </c>
      <c r="G8" s="55">
        <f>IF(COUNTIF('실거래_전체추이'!$B$7:$B$18,"비교 반영")=0,0,(SUMIFS('실거래_전체추이'!$D$7:$D$18,'실거래_전체추이'!$C$7:$C$18,"최근 비교기간")/'실거래_집계기준'!$B$7)/(SUMIFS('실거래_전체추이'!$D$7:$D$18,'실거래_전체추이'!$B$7:$B$18,"비교 반영")/COUNTIF('실거래_전체추이'!$B$7:$B$18,"비교 반영"))*100)</f>
        <v>120.08620873610312</v>
      </c>
      <c r="H8" s="52" t="str">
        <v/>
      </c>
      <c r="I8" s="55">
        <v>100</v>
      </c>
      <c r="J8" s="52" t="str">
        <v/>
      </c>
    </row>
    <row r="9" ht="28" customHeight="1">
      <c r="A9" s="56" t="str">
        <v>최근 비교 반영월</v>
      </c>
      <c r="B9" s="56" t="str">
        <v/>
      </c>
      <c r="C9" s="56" t="str">
        <v>집계 중 월</v>
      </c>
      <c r="D9" s="56" t="str">
        <v/>
      </c>
      <c r="E9" s="56" t="str">
        <v>최근 비교기간</v>
      </c>
      <c r="F9" s="56" t="str">
        <v/>
      </c>
      <c r="G9" s="56" t="str">
        <v>직전 비교기간</v>
      </c>
      <c r="H9" s="56" t="str">
        <v/>
      </c>
      <c r="I9" s="56" t="str">
        <v>최근 거래 수준</v>
      </c>
      <c r="J9" s="56" t="str">
        <v/>
      </c>
    </row>
    <row r="10" ht="34" customHeight="1">
      <c r="A10" s="57" t="str">
        <v>2026-06</v>
      </c>
      <c r="B10" s="58" t="str">
        <v/>
      </c>
      <c r="C10" s="58" t="str">
        <v>2026-07</v>
      </c>
      <c r="D10" s="58" t="str">
        <v/>
      </c>
      <c r="E10" s="58" t="str">
        <v>2026-04~2026-06</v>
      </c>
      <c r="F10" s="58" t="str">
        <v/>
      </c>
      <c r="G10" s="58" t="str">
        <v>2026-01~2026-03</v>
      </c>
      <c r="H10" s="58" t="str">
        <v/>
      </c>
      <c r="I10" s="58" t="str">
        <v>고수준</v>
      </c>
      <c r="J10" s="58" t="str">
        <v/>
      </c>
    </row>
    <row r="12">
      <c r="A12" s="48" t="str">
        <v>핵심 분석</v>
      </c>
      <c r="B12" s="48" t="str">
        <v/>
      </c>
      <c r="C12" s="48" t="str">
        <v/>
      </c>
      <c r="D12" s="48" t="str">
        <v/>
      </c>
      <c r="E12" s="48" t="str">
        <v/>
      </c>
      <c r="F12" s="48" t="str">
        <v/>
      </c>
      <c r="G12" s="48" t="str">
        <v/>
      </c>
      <c r="H12" s="48" t="str">
        <v/>
      </c>
      <c r="I12" s="48" t="str">
        <v/>
      </c>
      <c r="J12" s="48" t="str">
        <v/>
      </c>
    </row>
    <row r="13">
      <c r="A13" s="56" t="str">
        <v>분류</v>
      </c>
      <c r="B13" s="56" t="str">
        <v/>
      </c>
      <c r="C13" s="56" t="str">
        <v/>
      </c>
      <c r="D13" s="56" t="str">
        <v>해석</v>
      </c>
      <c r="E13" s="56" t="str">
        <v/>
      </c>
      <c r="F13" s="56" t="str">
        <v/>
      </c>
      <c r="G13" s="56" t="str">
        <v/>
      </c>
      <c r="H13" s="56" t="str">
        <v/>
      </c>
      <c r="I13" s="56" t="str">
        <v/>
      </c>
      <c r="J13" s="56" t="str">
        <v/>
      </c>
    </row>
    <row r="14">
      <c r="A14" s="59" t="str">
        <v>최근 거래 수준</v>
      </c>
      <c r="B14" s="60" t="str">
        <v/>
      </c>
      <c r="C14" s="60" t="str">
        <v/>
      </c>
      <c r="D14" s="60" t="str">
        <v>최근 비교기간 3개월 (2026-04~2026-06) 월평균은 1,705건이며, 최근 거래 수준은 고수준입니다.</v>
      </c>
      <c r="E14" s="60" t="str">
        <v/>
      </c>
      <c r="F14" s="60" t="str">
        <v/>
      </c>
      <c r="G14" s="60" t="str">
        <v/>
      </c>
      <c r="H14" s="60" t="str">
        <v/>
      </c>
      <c r="I14" s="60" t="str">
        <v/>
      </c>
      <c r="J14" s="60" t="str">
        <v/>
      </c>
    </row>
    <row r="15">
      <c r="A15" s="59" t="str">
        <v>최근 거래집중 유형</v>
      </c>
      <c r="B15" s="60" t="str">
        <v/>
      </c>
      <c r="C15" s="60" t="str">
        <v/>
      </c>
      <c r="D15" s="60" t="str">
        <v>아파트 전월세 · 최근 비교기간 3개월 (2026-04~2026-06) 3,697건 · 점유율 72.3%</v>
      </c>
      <c r="E15" s="60" t="str">
        <v/>
      </c>
      <c r="F15" s="60" t="str">
        <v/>
      </c>
      <c r="G15" s="60" t="str">
        <v/>
      </c>
      <c r="H15" s="60" t="str">
        <v/>
      </c>
      <c r="I15" s="60" t="str">
        <v/>
      </c>
      <c r="J15" s="60" t="str">
        <v/>
      </c>
    </row>
    <row r="16">
      <c r="A16" s="59" t="str">
        <v>부상 유형</v>
      </c>
      <c r="B16" s="60" t="str">
        <v/>
      </c>
      <c r="C16" s="60" t="str">
        <v/>
      </c>
      <c r="D16" s="60" t="str">
        <v>아파트 전월세 · 점유율 22.5%p 변화 · 거래·비중 동반 확대</v>
      </c>
      <c r="E16" s="60" t="str">
        <v/>
      </c>
      <c r="F16" s="60" t="str">
        <v/>
      </c>
      <c r="G16" s="60" t="str">
        <v/>
      </c>
      <c r="H16" s="60" t="str">
        <v/>
      </c>
      <c r="I16" s="60" t="str">
        <v/>
      </c>
      <c r="J16" s="60" t="str">
        <v/>
      </c>
    </row>
    <row r="17">
      <c r="A17" s="59" t="str">
        <v>거래방식 전환</v>
      </c>
      <c r="B17" s="60" t="str">
        <v/>
      </c>
      <c r="C17" s="60" t="str">
        <v/>
      </c>
      <c r="D17" s="60" t="str">
        <v>임대 비중 확대·월세화</v>
      </c>
      <c r="E17" s="60" t="str">
        <v/>
      </c>
      <c r="F17" s="60" t="str">
        <v/>
      </c>
      <c r="G17" s="60" t="str">
        <v/>
      </c>
      <c r="H17" s="60" t="str">
        <v/>
      </c>
      <c r="I17" s="60" t="str">
        <v/>
      </c>
      <c r="J17" s="60" t="str">
        <v/>
      </c>
    </row>
    <row r="18">
      <c r="A18" s="59" t="str">
        <v>지역 차이</v>
      </c>
      <c r="B18" s="60" t="str">
        <v/>
      </c>
      <c r="C18" s="60" t="str">
        <v/>
      </c>
      <c r="D18" s="60" t="str">
        <v>다산동 · 임대 비중 확대·월세화 · 부상 유형 아파트 전월세</v>
      </c>
      <c r="E18" s="60" t="str">
        <v/>
      </c>
      <c r="F18" s="60" t="str">
        <v/>
      </c>
      <c r="G18" s="60" t="str">
        <v/>
      </c>
      <c r="H18" s="60" t="str">
        <v/>
      </c>
      <c r="I18" s="60" t="str">
        <v/>
      </c>
      <c r="J18" s="60" t="str">
        <v/>
      </c>
    </row>
    <row r="20">
      <c r="A20" s="48" t="str">
        <v>출처 및 활용</v>
      </c>
      <c r="B20" s="48" t="str">
        <v/>
      </c>
      <c r="C20" s="48" t="str">
        <v/>
      </c>
      <c r="D20" s="48" t="str">
        <v/>
      </c>
      <c r="E20" s="48" t="str">
        <v/>
      </c>
      <c r="F20" s="48" t="str">
        <v/>
      </c>
      <c r="G20" s="48" t="str">
        <v/>
      </c>
      <c r="H20" s="48" t="str">
        <v/>
      </c>
      <c r="I20" s="48" t="str">
        <v/>
      </c>
      <c r="J20" s="48" t="str">
        <v/>
      </c>
    </row>
    <row r="21">
      <c r="A21" s="61" t="str">
        <v>https://easyautomation.co.kr/realty/real-transactions/property-analysis?cancelled=exclude&amp;category=all&amp;city=41360&amp;dong=41360%3A%EB%8B%A4%EC%82%B0%EB%8F%99&amp;level=dong&amp;metro=41&amp;startMonth=2025-08&amp;endMonth=2026-07</v>
      </c>
      <c r="B21" s="47" t="str">
        <v/>
      </c>
      <c r="C21" s="47" t="str">
        <v/>
      </c>
      <c r="D21" s="47" t="str">
        <v/>
      </c>
      <c r="E21" s="47" t="str">
        <v/>
      </c>
      <c r="F21" s="47" t="str">
        <v/>
      </c>
      <c r="G21" s="47" t="str">
        <v/>
      </c>
      <c r="H21" s="47" t="str">
        <v/>
      </c>
      <c r="I21" s="47" t="str">
        <v/>
      </c>
      <c r="J21" s="47" t="str">
        <v/>
      </c>
    </row>
    <row r="22">
      <c r="A22" s="47" t="str">
        <v>집계 중 월 (2026-07, 비교 계산 제외). 흐름 확인용으로만 표시하며 최근·직전 비교 신호, 최근 거래 수준, TOP10 변화 계산에서는 제외합니다.</v>
      </c>
      <c r="B22" s="47" t="str">
        <v/>
      </c>
      <c r="C22" s="47" t="str">
        <v/>
      </c>
      <c r="D22" s="47" t="str">
        <v/>
      </c>
      <c r="E22" s="47" t="str">
        <v/>
      </c>
      <c r="F22" s="47" t="str">
        <v/>
      </c>
      <c r="G22" s="47" t="str">
        <v/>
      </c>
      <c r="H22" s="47" t="str">
        <v/>
      </c>
      <c r="I22" s="47" t="str">
        <v/>
      </c>
      <c r="J22" s="47" t="str">
        <v/>
      </c>
    </row>
  </sheetData>
  <mergeCells count="41">
    <mergeCell ref="A1:J1"/>
    <mergeCell ref="A2:J2"/>
    <mergeCell ref="A3:J3"/>
    <mergeCell ref="A4:J4"/>
    <mergeCell ref="A6:J6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12:J12"/>
    <mergeCell ref="A13:C13"/>
    <mergeCell ref="D13:J13"/>
    <mergeCell ref="A14:C14"/>
    <mergeCell ref="D14:J14"/>
    <mergeCell ref="A15:C15"/>
    <mergeCell ref="D15:J15"/>
    <mergeCell ref="A16:C16"/>
    <mergeCell ref="D16:J16"/>
    <mergeCell ref="A17:C17"/>
    <mergeCell ref="D17:J17"/>
    <mergeCell ref="A18:C18"/>
    <mergeCell ref="D18:J18"/>
    <mergeCell ref="A20:J20"/>
    <mergeCell ref="A21:J21"/>
    <mergeCell ref="A22:J22"/>
  </mergeCells>
  <hyperlinks>
    <hyperlink ref="A21" r:id="rId1"/>
  </hyperlinks>
  <pageMargins bottom="0.5" footer="0.3" header="0.3" left="0.4" right="0.4" top="0.5"/>
  <ignoredErrors>
    <ignoredError numberStoredAsText="1" sqref="A1:J22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cols>
    <col min="1" max="1" width="11.83203125" customWidth="1"/>
    <col min="2" max="2" width="11.83203125" customWidth="1"/>
    <col min="3" max="3" width="18.83203125" customWidth="1"/>
    <col min="4" max="4" width="13.83203125" customWidth="1"/>
    <col min="5" max="5" width="19.83203125" customWidth="1"/>
    <col min="6" max="6" width="19.83203125" customWidth="1"/>
    <col min="7" max="7" width="18.83203125" customWidth="1"/>
    <col min="8" max="8" width="13.83203125" customWidth="1"/>
    <col min="9" max="9" width="16.83203125" customWidth="1"/>
    <col min="10" max="10" width="28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</row>
    <row r="2" ht="24" customHeight="1">
      <c r="A2" s="46" t="str">
        <v>표시 12개월(2025-08~2026-07)의 전체 거래 흐름입니다. 집계 중 월 2026.07 · 비교 제외.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</row>
    <row r="5" ht="8" customHeight="1"/>
    <row r="6" ht="28" customHeight="1">
      <c r="A6" s="56" t="str">
        <v>기준월</v>
      </c>
      <c r="B6" s="56" t="str">
        <v>데이터상태</v>
      </c>
      <c r="C6" s="56" t="str">
        <v>분석구간</v>
      </c>
      <c r="D6" s="56" t="str">
        <v>거래건수</v>
      </c>
      <c r="E6" s="56" t="str">
        <v>총거래금액(원)</v>
      </c>
      <c r="F6" s="56" t="str">
        <v>평균거래금액(원)</v>
      </c>
      <c r="G6" s="56" t="str">
        <v>평균평당가(원)</v>
      </c>
      <c r="H6" s="56" t="str">
        <v>전월대비</v>
      </c>
      <c r="I6" s="56" t="str">
        <v>3개월이동평균</v>
      </c>
      <c r="J6" s="56" t="str">
        <v>비고</v>
      </c>
    </row>
    <row r="7">
      <c r="A7" s="60" t="str">
        <v>2025-08</v>
      </c>
      <c r="B7" s="60" t="str">
        <v>비교 반영</v>
      </c>
      <c r="C7" s="60" t="str">
        <v>그 외 비교 반영월</v>
      </c>
      <c r="D7" s="62">
        <f>SUMIFS('실거래_분석집계원자료'!$E$7:$E$124,'실거래_분석집계원자료'!$A$7:$A$124,A7)</f>
        <v>770</v>
      </c>
      <c r="E7" s="63">
        <f>SUMIFS('실거래_분석집계원자료'!$L$7:$L$124,'실거래_분석집계원자료'!$A$7:$A$124,A7)</f>
        <v>223431240000</v>
      </c>
      <c r="F7" s="63">
        <f>IF(D7=0,0,E7/D7)</f>
        <v>290170441.5584416</v>
      </c>
      <c r="G7" s="63">
        <f>IF(SUMIFS('실거래_분석집계원자료'!$M$7:$M$124,'실거래_분석집계원자료'!$A$7:$A$124,A7)=0,0,E7/(SUMIFS('실거래_분석집계원자료'!$M$7:$M$124,'실거래_분석집계원자료'!$A$7:$A$124,A7)/3.305785))</f>
        <v>14996926</v>
      </c>
      <c r="H7" s="64" t="str">
        <v/>
      </c>
      <c r="I7" s="65" t="str">
        <v/>
      </c>
      <c r="J7" s="60" t="str">
        <v/>
      </c>
    </row>
    <row r="8">
      <c r="A8" s="60" t="str">
        <v>2025-09</v>
      </c>
      <c r="B8" s="60" t="str">
        <v>비교 반영</v>
      </c>
      <c r="C8" s="60" t="str">
        <v>그 외 비교 반영월</v>
      </c>
      <c r="D8" s="62">
        <f>SUMIFS('실거래_분석집계원자료'!$E$7:$E$124,'실거래_분석집계원자료'!$A$7:$A$124,A8)</f>
        <v>2005</v>
      </c>
      <c r="E8" s="63">
        <f>SUMIFS('실거래_분석집계원자료'!$L$7:$L$124,'실거래_분석집계원자료'!$A$7:$A$124,A8)</f>
        <v>313012970000</v>
      </c>
      <c r="F8" s="63">
        <f>IF(D8=0,0,E8/D8)</f>
        <v>156116194.5137157</v>
      </c>
      <c r="G8" s="63">
        <f>IF(SUMIFS('실거래_분석집계원자료'!$M$7:$M$124,'실거래_분석집계원자료'!$A$7:$A$124,A8)=0,0,E8/(SUMIFS('실거래_분석집계원자료'!$M$7:$M$124,'실거래_분석집계원자료'!$A$7:$A$124,A8)/3.305785))</f>
        <v>10288629</v>
      </c>
      <c r="H8" s="64">
        <f>IF(D7=0,0,D8/D7-1)</f>
        <v>1.603896103896104</v>
      </c>
      <c r="I8" s="65" t="str">
        <v/>
      </c>
      <c r="J8" s="60" t="str">
        <v/>
      </c>
    </row>
    <row r="9">
      <c r="A9" s="60" t="str">
        <v>2025-10</v>
      </c>
      <c r="B9" s="60" t="str">
        <v>비교 반영</v>
      </c>
      <c r="C9" s="60" t="str">
        <v>그 외 비교 반영월</v>
      </c>
      <c r="D9" s="62">
        <f>SUMIFS('실거래_분석집계원자료'!$E$7:$E$124,'실거래_분석집계원자료'!$A$7:$A$124,A9)</f>
        <v>1323</v>
      </c>
      <c r="E9" s="63">
        <f>SUMIFS('실거래_분석집계원자료'!$L$7:$L$124,'실거래_분석집계원자료'!$A$7:$A$124,A9)</f>
        <v>377057340000</v>
      </c>
      <c r="F9" s="63">
        <f>IF(D9=0,0,E9/D9)</f>
        <v>285001768.707483</v>
      </c>
      <c r="G9" s="63">
        <f>IF(SUMIFS('실거래_분석집계원자료'!$M$7:$M$124,'실거래_분석집계원자료'!$A$7:$A$124,A9)=0,0,E9/(SUMIFS('실거래_분석집계원자료'!$M$7:$M$124,'실거래_분석집계원자료'!$A$7:$A$124,A9)/3.305785))</f>
        <v>16321348</v>
      </c>
      <c r="H9" s="64">
        <f>IF(D8=0,0,D9/D8-1)</f>
        <v>-0.34014962593516207</v>
      </c>
      <c r="I9" s="65">
        <f>AVERAGE(D7:D9)</f>
        <v>1366</v>
      </c>
      <c r="J9" s="60" t="str">
        <v/>
      </c>
    </row>
    <row r="10">
      <c r="A10" s="60" t="str">
        <v>2025-11</v>
      </c>
      <c r="B10" s="60" t="str">
        <v>비교 반영</v>
      </c>
      <c r="C10" s="60" t="str">
        <v>그 외 비교 반영월</v>
      </c>
      <c r="D10" s="62">
        <f>SUMIFS('실거래_분석집계원자료'!$E$7:$E$124,'실거래_분석집계원자료'!$A$7:$A$124,A10)</f>
        <v>1782</v>
      </c>
      <c r="E10" s="63">
        <f>SUMIFS('실거래_분석집계원자료'!$L$7:$L$124,'실거래_분석집계원자료'!$A$7:$A$124,A10)</f>
        <v>436238990000</v>
      </c>
      <c r="F10" s="63">
        <f>IF(D10=0,0,E10/D10)</f>
        <v>244803024.69135803</v>
      </c>
      <c r="G10" s="63">
        <f>IF(SUMIFS('실거래_분석집계원자료'!$M$7:$M$124,'실거래_분석집계원자료'!$A$7:$A$124,A10)=0,0,E10/(SUMIFS('실거래_분석집계원자료'!$M$7:$M$124,'실거래_분석집계원자료'!$A$7:$A$124,A10)/3.305785))</f>
        <v>14780311</v>
      </c>
      <c r="H10" s="64">
        <f>IF(D9=0,0,D10/D9-1)</f>
        <v>0.346938775510204</v>
      </c>
      <c r="I10" s="65">
        <f>AVERAGE(D8:D10)</f>
        <v>1703.3333333333333</v>
      </c>
      <c r="J10" s="60" t="str">
        <v/>
      </c>
    </row>
    <row r="11">
      <c r="A11" s="60" t="str">
        <v>2025-12</v>
      </c>
      <c r="B11" s="60" t="str">
        <v>비교 반영</v>
      </c>
      <c r="C11" s="60" t="str">
        <v>그 외 비교 반영월</v>
      </c>
      <c r="D11" s="62">
        <f>SUMIFS('실거래_분석집계원자료'!$E$7:$E$124,'실거래_분석집계원자료'!$A$7:$A$124,A11)</f>
        <v>1381</v>
      </c>
      <c r="E11" s="63">
        <f>SUMIFS('실거래_분석집계원자료'!$L$7:$L$124,'실거래_분석집계원자료'!$A$7:$A$124,A11)</f>
        <v>364760790000</v>
      </c>
      <c r="F11" s="63">
        <f>IF(D11=0,0,E11/D11)</f>
        <v>264128015.93048516</v>
      </c>
      <c r="G11" s="63">
        <f>IF(SUMIFS('실거래_분석집계원자료'!$M$7:$M$124,'실거래_분석집계원자료'!$A$7:$A$124,A11)=0,0,E11/(SUMIFS('실거래_분석집계원자료'!$M$7:$M$124,'실거래_분석집계원자료'!$A$7:$A$124,A11)/3.305785))</f>
        <v>15536713</v>
      </c>
      <c r="H11" s="64">
        <f>IF(D10=0,0,D11/D10-1)</f>
        <v>-0.22502805836139173</v>
      </c>
      <c r="I11" s="65">
        <f>AVERAGE(D9:D11)</f>
        <v>1495.3333333333333</v>
      </c>
      <c r="J11" s="60" t="str">
        <v/>
      </c>
    </row>
    <row r="12">
      <c r="A12" s="60" t="str">
        <v>2026-01</v>
      </c>
      <c r="B12" s="60" t="str">
        <v>비교 반영</v>
      </c>
      <c r="C12" s="60" t="str">
        <v>직전 비교기간</v>
      </c>
      <c r="D12" s="62">
        <f>SUMIFS('실거래_분석집계원자료'!$E$7:$E$124,'실거래_분석집계원자료'!$A$7:$A$124,A12)</f>
        <v>1320</v>
      </c>
      <c r="E12" s="63">
        <f>SUMIFS('실거래_분석집계원자료'!$L$7:$L$124,'실거래_분석집계원자료'!$A$7:$A$124,A12)</f>
        <v>510473060000</v>
      </c>
      <c r="F12" s="63">
        <f>IF(D12=0,0,E12/D12)</f>
        <v>386722015.1515151</v>
      </c>
      <c r="G12" s="63">
        <f>IF(SUMIFS('실거래_분석집계원자료'!$M$7:$M$124,'실거래_분석집계원자료'!$A$7:$A$124,A12)=0,0,E12/(SUMIFS('실거래_분석집계원자료'!$M$7:$M$124,'실거래_분석집계원자료'!$A$7:$A$124,A12)/3.305785))</f>
        <v>19916454</v>
      </c>
      <c r="H12" s="64">
        <f>IF(D11=0,0,D12/D11-1)</f>
        <v>-0.04417089065894275</v>
      </c>
      <c r="I12" s="65">
        <f>AVERAGE(D10:D12)</f>
        <v>1494.3333333333333</v>
      </c>
      <c r="J12" s="60" t="str">
        <v/>
      </c>
    </row>
    <row r="13">
      <c r="A13" s="60" t="str">
        <v>2026-02</v>
      </c>
      <c r="B13" s="60" t="str">
        <v>비교 반영</v>
      </c>
      <c r="C13" s="60" t="str">
        <v>직전 비교기간</v>
      </c>
      <c r="D13" s="62">
        <f>SUMIFS('실거래_분석집계원자료'!$E$7:$E$124,'실거래_분석집계원자료'!$A$7:$A$124,A13)</f>
        <v>917</v>
      </c>
      <c r="E13" s="63">
        <f>SUMIFS('실거래_분석집계원자료'!$L$7:$L$124,'실거래_분석집계원자료'!$A$7:$A$124,A13)</f>
        <v>353059690000</v>
      </c>
      <c r="F13" s="63">
        <f>IF(D13=0,0,E13/D13)</f>
        <v>385016019.62922573</v>
      </c>
      <c r="G13" s="63">
        <f>IF(SUMIFS('실거래_분석집계원자료'!$M$7:$M$124,'실거래_분석집계원자료'!$A$7:$A$124,A13)=0,0,E13/(SUMIFS('실거래_분석집계원자료'!$M$7:$M$124,'실거래_분석집계원자료'!$A$7:$A$124,A13)/3.305785))</f>
        <v>19195341</v>
      </c>
      <c r="H13" s="64">
        <f>IF(D12=0,0,D13/D12-1)</f>
        <v>-0.3053030303030303</v>
      </c>
      <c r="I13" s="65">
        <f>AVERAGE(D11:D13)</f>
        <v>1206</v>
      </c>
      <c r="J13" s="60" t="str">
        <v/>
      </c>
    </row>
    <row r="14">
      <c r="A14" s="60" t="str">
        <v>2026-03</v>
      </c>
      <c r="B14" s="60" t="str">
        <v>비교 반영</v>
      </c>
      <c r="C14" s="60" t="str">
        <v>직전 비교기간</v>
      </c>
      <c r="D14" s="62">
        <f>SUMIFS('실거래_분석집계원자료'!$E$7:$E$124,'실거래_분석집계원자료'!$A$7:$A$124,A14)</f>
        <v>1007</v>
      </c>
      <c r="E14" s="63">
        <f>SUMIFS('실거래_분석집계원자료'!$L$7:$L$124,'실거래_분석집계원자료'!$A$7:$A$124,A14)</f>
        <v>363881460000</v>
      </c>
      <c r="F14" s="63">
        <f>IF(D14=0,0,E14/D14)</f>
        <v>361351996.0278054</v>
      </c>
      <c r="G14" s="63">
        <f>IF(SUMIFS('실거래_분석집계원자료'!$M$7:$M$124,'실거래_분석집계원자료'!$A$7:$A$124,A14)=0,0,E14/(SUMIFS('실거래_분석집계원자료'!$M$7:$M$124,'실거래_분석집계원자료'!$A$7:$A$124,A14)/3.305785))</f>
        <v>18238052</v>
      </c>
      <c r="H14" s="64">
        <f>IF(D13=0,0,D14/D13-1)</f>
        <v>0.0981461286804799</v>
      </c>
      <c r="I14" s="65">
        <f>AVERAGE(D12:D14)</f>
        <v>1081.3333333333333</v>
      </c>
      <c r="J14" s="60" t="str">
        <v/>
      </c>
    </row>
    <row r="15">
      <c r="A15" s="60" t="str">
        <v>2026-04</v>
      </c>
      <c r="B15" s="60" t="str">
        <v>비교 반영</v>
      </c>
      <c r="C15" s="60" t="str">
        <v>최근 비교기간</v>
      </c>
      <c r="D15" s="62">
        <f>SUMIFS('실거래_분석집계원자료'!$E$7:$E$124,'실거래_분석집계원자료'!$A$7:$A$124,A15)</f>
        <v>853</v>
      </c>
      <c r="E15" s="63">
        <f>SUMIFS('실거래_분석집계원자료'!$L$7:$L$124,'실거래_분석집계원자료'!$A$7:$A$124,A15)</f>
        <v>289326490000</v>
      </c>
      <c r="F15" s="63">
        <f>IF(D15=0,0,E15/D15)</f>
        <v>339186975.3810082</v>
      </c>
      <c r="G15" s="63">
        <f>IF(SUMIFS('실거래_분석집계원자료'!$M$7:$M$124,'실거래_분석집계원자료'!$A$7:$A$124,A15)=0,0,E15/(SUMIFS('실거래_분석집계원자료'!$M$7:$M$124,'실거래_분석집계원자료'!$A$7:$A$124,A15)/3.305785))</f>
        <v>17235215</v>
      </c>
      <c r="H15" s="64">
        <f>IF(D14=0,0,D15/D14-1)</f>
        <v>-0.1529294935451837</v>
      </c>
      <c r="I15" s="65">
        <f>AVERAGE(D13:D15)</f>
        <v>925.6666666666666</v>
      </c>
      <c r="J15" s="60" t="str">
        <v/>
      </c>
    </row>
    <row r="16">
      <c r="A16" s="60" t="str">
        <v>2026-05</v>
      </c>
      <c r="B16" s="60" t="str">
        <v>비교 반영</v>
      </c>
      <c r="C16" s="60" t="str">
        <v>최근 비교기간</v>
      </c>
      <c r="D16" s="62">
        <f>SUMIFS('실거래_분석집계원자료'!$E$7:$E$124,'실거래_분석집계원자료'!$A$7:$A$124,A16)</f>
        <v>2888</v>
      </c>
      <c r="E16" s="63">
        <f>SUMIFS('실거래_분석집계원자료'!$L$7:$L$124,'실거래_분석집계원자료'!$A$7:$A$124,A16)</f>
        <v>535885770000</v>
      </c>
      <c r="F16" s="63">
        <f>IF(D16=0,0,E16/D16)</f>
        <v>185556014.5429363</v>
      </c>
      <c r="G16" s="63">
        <f>IF(SUMIFS('실거래_분석집계원자료'!$M$7:$M$124,'실거래_분석집계원자료'!$A$7:$A$124,A16)=0,0,E16/(SUMIFS('실거래_분석집계원자료'!$M$7:$M$124,'실거래_분석집계원자료'!$A$7:$A$124,A16)/3.305785))</f>
        <v>11346942</v>
      </c>
      <c r="H16" s="64">
        <f>IF(D15=0,0,D16/D15-1)</f>
        <v>2.3856975381008207</v>
      </c>
      <c r="I16" s="65">
        <f>AVERAGE(D14:D16)</f>
        <v>1582.6666666666667</v>
      </c>
      <c r="J16" s="60" t="str">
        <v/>
      </c>
    </row>
    <row r="17">
      <c r="A17" s="60" t="str">
        <v>2026-06</v>
      </c>
      <c r="B17" s="60" t="str">
        <v>비교 반영</v>
      </c>
      <c r="C17" s="60" t="str">
        <v>최근 비교기간</v>
      </c>
      <c r="D17" s="62">
        <f>SUMIFS('실거래_분석집계원자료'!$E$7:$E$124,'실거래_분석집계원자료'!$A$7:$A$124,A17)</f>
        <v>1375</v>
      </c>
      <c r="E17" s="63">
        <f>SUMIFS('실거래_분석집계원자료'!$L$7:$L$124,'실거래_분석집계원자료'!$A$7:$A$124,A17)</f>
        <v>445831420000</v>
      </c>
      <c r="F17" s="63">
        <f>IF(D17=0,0,E17/D17)</f>
        <v>324241032.72727275</v>
      </c>
      <c r="G17" s="63">
        <f>IF(SUMIFS('실거래_분석집계원자료'!$M$7:$M$124,'실거래_분석집계원자료'!$A$7:$A$124,A17)=0,0,E17/(SUMIFS('실거래_분석집계원자료'!$M$7:$M$124,'실거래_분석집계원자료'!$A$7:$A$124,A17)/3.305785))</f>
        <v>17241378</v>
      </c>
      <c r="H17" s="64">
        <f>IF(D16=0,0,D17/D16-1)</f>
        <v>-0.5238919667590027</v>
      </c>
      <c r="I17" s="65">
        <f>AVERAGE(D15:D17)</f>
        <v>1705.3333333333333</v>
      </c>
      <c r="J17" s="60" t="str">
        <v/>
      </c>
    </row>
    <row r="18">
      <c r="A18" s="66" t="str">
        <v>2026-07</v>
      </c>
      <c r="B18" s="67" t="str">
        <v>집계 중</v>
      </c>
      <c r="C18" s="67" t="str">
        <v>집계 중 월</v>
      </c>
      <c r="D18" s="68">
        <f>SUMIFS('실거래_분석집계원자료'!$E$7:$E$124,'실거래_분석집계원자료'!$A$7:$A$124,A18)</f>
        <v>907</v>
      </c>
      <c r="E18" s="69">
        <f>SUMIFS('실거래_분석집계원자료'!$L$7:$L$124,'실거래_분석집계원자료'!$A$7:$A$124,A18)</f>
        <v>405327830000</v>
      </c>
      <c r="F18" s="69">
        <f>IF(D18=0,0,E18/D18)</f>
        <v>446888456.44983464</v>
      </c>
      <c r="G18" s="69">
        <f>IF(SUMIFS('실거래_분석집계원자료'!$M$7:$M$124,'실거래_분석집계원자료'!$A$7:$A$124,A18)=0,0,E18/(SUMIFS('실거래_분석집계원자료'!$M$7:$M$124,'실거래_분석집계원자료'!$A$7:$A$124,A18)/3.305785))</f>
        <v>21567634</v>
      </c>
      <c r="H18" s="70">
        <f>IF(D17=0,0,D18/D17-1)</f>
        <v>-0.3403636363636363</v>
      </c>
      <c r="I18" s="71">
        <f>AVERAGE(D16:D18)</f>
        <v>1723.3333333333333</v>
      </c>
      <c r="J18" s="67" t="str">
        <v>집계 중 월 2026.07 · 비교 제외</v>
      </c>
    </row>
  </sheetData>
  <autoFilter ref="A6:J18"/>
  <mergeCells count="4">
    <mergeCell ref="A1:J1"/>
    <mergeCell ref="A2:J2"/>
    <mergeCell ref="A3:J3"/>
    <mergeCell ref="A4:J4"/>
  </mergeCells>
  <pageMargins bottom="0.5" footer="0.3" header="0.3" left="0.4" right="0.4" top="0.5"/>
  <ignoredErrors>
    <ignoredError numberStoredAsText="1" sqref="A1:J18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cols>
    <col min="1" max="1" width="8.83203125" customWidth="1"/>
    <col min="2" max="2" width="18.83203125" customWidth="1"/>
    <col min="3" max="3" width="16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6.83203125" customWidth="1"/>
    <col min="10" max="10" width="15.83203125" customWidth="1"/>
    <col min="11" max="11" width="15.83203125" customWidth="1"/>
    <col min="12" max="12" width="13.83203125" customWidth="1"/>
    <col min="13" max="13" width="14.83203125" customWidth="1"/>
    <col min="14" max="14" width="10.83203125" customWidth="1"/>
    <col min="15" max="15" width="24.83203125" customWidth="1"/>
    <col min="16" max="16" width="9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  <c r="M1" s="45" t="str">
        <v/>
      </c>
      <c r="N1" s="45" t="str">
        <v/>
      </c>
      <c r="O1" s="45" t="str">
        <v/>
      </c>
      <c r="P1" s="45" t="str">
        <v/>
      </c>
    </row>
    <row r="2" ht="24" customHeight="1">
      <c r="A2" s="46" t="str">
        <v>최근 비교기간 3개월 (2026-04~2026-06)과 직전 비교기간 3개월 (2026-01~2026-03)을 비교해 거래량·점유율·최근 거래 수준을 함께 판정합니다.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  <c r="M2" s="46" t="str">
        <v/>
      </c>
      <c r="N2" s="46" t="str">
        <v/>
      </c>
      <c r="O2" s="46" t="str">
        <v/>
      </c>
      <c r="P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  <c r="M3" s="47" t="str">
        <v/>
      </c>
      <c r="N3" s="47" t="str">
        <v/>
      </c>
      <c r="O3" s="47" t="str">
        <v/>
      </c>
      <c r="P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  <c r="M4" s="47" t="str">
        <v/>
      </c>
      <c r="N4" s="47" t="str">
        <v/>
      </c>
      <c r="O4" s="47" t="str">
        <v/>
      </c>
      <c r="P4" s="47" t="str">
        <v/>
      </c>
    </row>
    <row r="5" ht="8" customHeight="1"/>
    <row r="6" ht="28" customHeight="1">
      <c r="A6" s="56" t="str">
        <v>순위</v>
      </c>
      <c r="B6" s="56" t="str">
        <v>부동산유형</v>
      </c>
      <c r="C6" s="56" t="str">
        <v>최근비교기간건수</v>
      </c>
      <c r="D6" s="56" t="str">
        <v>최근비교기간월평균</v>
      </c>
      <c r="E6" s="56" t="str">
        <v>직전비교기간월평균</v>
      </c>
      <c r="F6" s="56" t="str">
        <v>거래량변화율</v>
      </c>
      <c r="G6" s="56" t="str">
        <v>최근점유율</v>
      </c>
      <c r="H6" s="56" t="str">
        <v>직전점유율</v>
      </c>
      <c r="I6" s="56" t="str">
        <v>점유율변화(%p)</v>
      </c>
      <c r="J6" s="56" t="str">
        <v>전체비교기간월평균</v>
      </c>
      <c r="K6" s="56" t="str">
        <v>최근거래수준지수</v>
      </c>
      <c r="L6" s="56" t="str">
        <v>최근거래수준</v>
      </c>
      <c r="M6" s="56" t="str">
        <v>고점근접도</v>
      </c>
      <c r="N6" s="56" t="str">
        <v>표본</v>
      </c>
      <c r="O6" s="56" t="str">
        <v>신호</v>
      </c>
      <c r="P6" s="56" t="str">
        <v>강도</v>
      </c>
    </row>
    <row r="7">
      <c r="A7" s="62">
        <v>1</v>
      </c>
      <c r="B7" s="60" t="str">
        <v>아파트 매매</v>
      </c>
      <c r="C7" s="62">
        <f>SUMIFS('실거래_유형별월간'!$E$7:$E$114,'실거래_유형별월간'!$A$7:$A$114,B7,'실거래_유형별월간'!$D$7:$D$114,"최근 비교기간")</f>
        <v>731</v>
      </c>
      <c r="D7" s="62">
        <f>IF('실거래_집계기준'!$B$7=0,0,C7/'실거래_집계기준'!$B$7)</f>
        <v>243.66666666666666</v>
      </c>
      <c r="E7" s="62">
        <f>IF('실거래_집계기준'!$B$8=0,0,SUMIFS('실거래_유형별월간'!$E$7:$E$114,'실거래_유형별월간'!$A$7:$A$114,B7,'실거래_유형별월간'!$D$7:$D$114,"직전 비교기간")/'실거래_집계기준'!$B$8)</f>
        <v>256</v>
      </c>
      <c r="F7" s="72">
        <f>IF(E7=0,0,D7/E7-1)</f>
        <v>-0.04817708333333337</v>
      </c>
      <c r="G7" s="73">
        <f>IF(SUMIFS('실거래_유형별월간'!$E$7:$E$114,'실거래_유형별월간'!$D$7:$D$114,"최근 비교기간")=0,0,C7/SUMIFS('실거래_유형별월간'!$E$7:$E$114,'실거래_유형별월간'!$D$7:$D$114,"최근 비교기간"))</f>
        <v>0.14288506645817045</v>
      </c>
      <c r="H7" s="73">
        <f>IF(SUMIFS('실거래_유형별월간'!$E$7:$E$114,'실거래_유형별월간'!$D$7:$D$114,"직전 비교기간")=0,0,SUMIFS('실거래_유형별월간'!$E$7:$E$114,'실거래_유형별월간'!$A$7:$A$114,B7,'실거래_유형별월간'!$D$7:$D$114,"직전 비교기간")/SUMIFS('실거래_유형별월간'!$E$7:$E$114,'실거래_유형별월간'!$D$7:$D$114,"직전 비교기간"))</f>
        <v>0.23674475955610358</v>
      </c>
      <c r="I7" s="74">
        <f>(G7-H7)*100</f>
        <v>-9.385969309793312</v>
      </c>
      <c r="J7" s="62">
        <f>IF(COUNTIFS('실거래_유형별월간'!$A$7:$A$114,B7,'실거래_유형별월간'!$C$7:$C$114,"비교 반영")=0,0,SUMIFS('실거래_유형별월간'!$E$7:$E$114,'실거래_유형별월간'!$A$7:$A$114,B7,'실거래_유형별월간'!$C$7:$C$114,"비교 반영")/COUNTIFS('실거래_유형별월간'!$A$7:$A$114,B7,'실거래_유형별월간'!$C$7:$C$114,"비교 반영"))</f>
        <v>229</v>
      </c>
      <c r="K7" s="75">
        <f>IF(J7=0,0,D7/J7*100)</f>
        <v>106.40465793304222</v>
      </c>
      <c r="L7" s="60" t="str">
        <v>평균 상회</v>
      </c>
      <c r="M7" s="75">
        <v>86.71411625148279</v>
      </c>
      <c r="N7" s="60" t="str">
        <v>충족</v>
      </c>
      <c r="O7" s="76" t="str">
        <v>비중 축소</v>
      </c>
      <c r="P7" s="60" t="str">
        <v>강</v>
      </c>
    </row>
    <row r="8">
      <c r="A8" s="62">
        <v>2</v>
      </c>
      <c r="B8" s="60" t="str">
        <v>아파트 전월세</v>
      </c>
      <c r="C8" s="62">
        <f>SUMIFS('실거래_유형별월간'!$E$7:$E$114,'실거래_유형별월간'!$A$7:$A$114,B8,'실거래_유형별월간'!$D$7:$D$114,"최근 비교기간")</f>
        <v>3697</v>
      </c>
      <c r="D8" s="62">
        <f>IF('실거래_집계기준'!$B$7=0,0,C8/'실거래_집계기준'!$B$7)</f>
        <v>1232.3333333333333</v>
      </c>
      <c r="E8" s="62">
        <f>IF('실거래_집계기준'!$B$8=0,0,SUMIFS('실거래_유형별월간'!$E$7:$E$114,'실거래_유형별월간'!$A$7:$A$114,B8,'실거래_유형별월간'!$D$7:$D$114,"직전 비교기간")/'실거래_집계기준'!$B$8)</f>
        <v>538.3333333333334</v>
      </c>
      <c r="F8" s="77">
        <f>IF(E8=0,0,D8/E8-1)</f>
        <v>1.2891640866873066</v>
      </c>
      <c r="G8" s="73">
        <f>IF(SUMIFS('실거래_유형별월간'!$E$7:$E$114,'실거래_유형별월간'!$D$7:$D$114,"최근 비교기간")=0,0,C8/SUMIFS('실거래_유형별월간'!$E$7:$E$114,'실거래_유형별월간'!$D$7:$D$114,"최근 비교기간"))</f>
        <v>0.7226348709929633</v>
      </c>
      <c r="H8" s="73">
        <f>IF(SUMIFS('실거래_유형별월간'!$E$7:$E$114,'실거래_유형별월간'!$D$7:$D$114,"직전 비교기간")=0,0,SUMIFS('실거래_유형별월간'!$E$7:$E$114,'실거래_유형별월간'!$A$7:$A$114,B8,'실거래_유형별월간'!$D$7:$D$114,"직전 비교기간")/SUMIFS('실거래_유형별월간'!$E$7:$E$114,'실거래_유형별월간'!$D$7:$D$114,"직전 비교기간"))</f>
        <v>0.4978421701602959</v>
      </c>
      <c r="I8" s="78">
        <f>(G8-H8)*100</f>
        <v>22.47927008326674</v>
      </c>
      <c r="J8" s="62">
        <f>IF(COUNTIFS('실거래_유형별월간'!$A$7:$A$114,B8,'실거래_유형별월간'!$C$7:$C$114,"비교 반영")=0,0,SUMIFS('실거래_유형별월간'!$E$7:$E$114,'실거래_유형별월간'!$A$7:$A$114,B8,'실거래_유형별월간'!$C$7:$C$114,"비교 반영")/COUNTIFS('실거래_유형별월간'!$A$7:$A$114,B8,'실거래_유형별월간'!$C$7:$C$114,"비교 반영"))</f>
        <v>933.9090909090909</v>
      </c>
      <c r="K8" s="75">
        <f>IF(J8=0,0,D8/J8*100)</f>
        <v>131.95431389727116</v>
      </c>
      <c r="L8" s="60" t="str">
        <v>고수준</v>
      </c>
      <c r="M8" s="75">
        <v>100</v>
      </c>
      <c r="N8" s="60" t="str">
        <v>충족</v>
      </c>
      <c r="O8" s="76" t="str">
        <v>거래·비중 동반 확대</v>
      </c>
      <c r="P8" s="60" t="str">
        <v>강</v>
      </c>
    </row>
    <row r="9">
      <c r="A9" s="62">
        <v>3</v>
      </c>
      <c r="B9" s="60" t="str">
        <v>다가구 매매</v>
      </c>
      <c r="C9" s="62">
        <f>SUMIFS('실거래_유형별월간'!$E$7:$E$114,'실거래_유형별월간'!$A$7:$A$114,B9,'실거래_유형별월간'!$D$7:$D$114,"최근 비교기간")</f>
        <v>4</v>
      </c>
      <c r="D9" s="62">
        <f>IF('실거래_집계기준'!$B$7=0,0,C9/'실거래_집계기준'!$B$7)</f>
        <v>1.3333333333333333</v>
      </c>
      <c r="E9" s="62">
        <f>IF('실거래_집계기준'!$B$8=0,0,SUMIFS('실거래_유형별월간'!$E$7:$E$114,'실거래_유형별월간'!$A$7:$A$114,B9,'실거래_유형별월간'!$D$7:$D$114,"직전 비교기간")/'실거래_집계기준'!$B$8)</f>
        <v>0.6666666666666666</v>
      </c>
      <c r="F9" s="77">
        <f>IF(E9=0,0,D9/E9-1)</f>
        <v>1</v>
      </c>
      <c r="G9" s="73">
        <f>IF(SUMIFS('실거래_유형별월간'!$E$7:$E$114,'실거래_유형별월간'!$D$7:$D$114,"최근 비교기간")=0,0,C9/SUMIFS('실거래_유형별월간'!$E$7:$E$114,'실거래_유형별월간'!$D$7:$D$114,"최근 비교기간"))</f>
        <v>0.0007818608287724785</v>
      </c>
      <c r="H9" s="73">
        <f>IF(SUMIFS('실거래_유형별월간'!$E$7:$E$114,'실거래_유형별월간'!$D$7:$D$114,"직전 비교기간")=0,0,SUMIFS('실거래_유형별월간'!$E$7:$E$114,'실거래_유형별월간'!$A$7:$A$114,B9,'실거래_유형별월간'!$D$7:$D$114,"직전 비교기간")/SUMIFS('실거래_유형별월간'!$E$7:$E$114,'실거래_유형별월간'!$D$7:$D$114,"직전 비교기간"))</f>
        <v>0.0006165228113440197</v>
      </c>
      <c r="I9" s="78">
        <f>(G9-H9)*100</f>
        <v>0.016533801742845876</v>
      </c>
      <c r="J9" s="62">
        <f>IF(COUNTIFS('실거래_유형별월간'!$A$7:$A$114,B9,'실거래_유형별월간'!$C$7:$C$114,"비교 반영")=0,0,SUMIFS('실거래_유형별월간'!$E$7:$E$114,'실거래_유형별월간'!$A$7:$A$114,B9,'실거래_유형별월간'!$C$7:$C$114,"비교 반영")/COUNTIFS('실거래_유형별월간'!$A$7:$A$114,B9,'실거래_유형별월간'!$C$7:$C$114,"비교 반영"))</f>
        <v>0.7272727272727273</v>
      </c>
      <c r="K9" s="75">
        <f>IF(J9=0,0,D9/J9*100)</f>
        <v>183.33333333333331</v>
      </c>
      <c r="L9" s="60" t="str">
        <v>고수준</v>
      </c>
      <c r="M9" s="75">
        <v>100</v>
      </c>
      <c r="N9" s="60" t="str">
        <v>참고</v>
      </c>
      <c r="O9" s="76" t="str">
        <v>거래 증가</v>
      </c>
      <c r="P9" s="60" t="str">
        <v>강</v>
      </c>
    </row>
    <row r="10">
      <c r="A10" s="62">
        <v>4</v>
      </c>
      <c r="B10" s="60" t="str">
        <v>다가구 전월세</v>
      </c>
      <c r="C10" s="62">
        <f>SUMIFS('실거래_유형별월간'!$E$7:$E$114,'실거래_유형별월간'!$A$7:$A$114,B10,'실거래_유형별월간'!$D$7:$D$114,"최근 비교기간")</f>
        <v>181</v>
      </c>
      <c r="D10" s="62">
        <f>IF('실거래_집계기준'!$B$7=0,0,C10/'실거래_집계기준'!$B$7)</f>
        <v>60.333333333333336</v>
      </c>
      <c r="E10" s="62">
        <f>IF('실거래_집계기준'!$B$8=0,0,SUMIFS('실거래_유형별월간'!$E$7:$E$114,'실거래_유형별월간'!$A$7:$A$114,B10,'실거래_유형별월간'!$D$7:$D$114,"직전 비교기간")/'실거래_집계기준'!$B$8)</f>
        <v>62.666666666666664</v>
      </c>
      <c r="F10" s="72">
        <f>IF(E10=0,0,D10/E10-1)</f>
        <v>-0.037234042553191515</v>
      </c>
      <c r="G10" s="73">
        <f>IF(SUMIFS('실거래_유형별월간'!$E$7:$E$114,'실거래_유형별월간'!$D$7:$D$114,"최근 비교기간")=0,0,C10/SUMIFS('실거래_유형별월간'!$E$7:$E$114,'실거래_유형별월간'!$D$7:$D$114,"최근 비교기간"))</f>
        <v>0.03537920250195465</v>
      </c>
      <c r="H10" s="73">
        <f>IF(SUMIFS('실거래_유형별월간'!$E$7:$E$114,'실거래_유형별월간'!$D$7:$D$114,"직전 비교기간")=0,0,SUMIFS('실거래_유형별월간'!$E$7:$E$114,'실거래_유형별월간'!$A$7:$A$114,B10,'실거래_유형별월간'!$D$7:$D$114,"직전 비교기간")/SUMIFS('실거래_유형별월간'!$E$7:$E$114,'실거래_유형별월간'!$D$7:$D$114,"직전 비교기간"))</f>
        <v>0.05795314426633785</v>
      </c>
      <c r="I10" s="74">
        <f>(G10-H10)*100</f>
        <v>-2.25739417643832</v>
      </c>
      <c r="J10" s="62">
        <f>IF(COUNTIFS('실거래_유형별월간'!$A$7:$A$114,B10,'실거래_유형별월간'!$C$7:$C$114,"비교 반영")=0,0,SUMIFS('실거래_유형별월간'!$E$7:$E$114,'실거래_유형별월간'!$A$7:$A$114,B10,'실거래_유형별월간'!$C$7:$C$114,"비교 반영")/COUNTIFS('실거래_유형별월간'!$A$7:$A$114,B10,'실거래_유형별월간'!$C$7:$C$114,"비교 반영"))</f>
        <v>60.18181818181818</v>
      </c>
      <c r="K10" s="75">
        <f>IF(J10=0,0,D10/J10*100)</f>
        <v>100.25176233635449</v>
      </c>
      <c r="L10" s="60" t="str">
        <v>평균권</v>
      </c>
      <c r="M10" s="75">
        <v>90.95477386934674</v>
      </c>
      <c r="N10" s="60" t="str">
        <v>충족</v>
      </c>
      <c r="O10" s="76" t="str">
        <v>비중 축소</v>
      </c>
      <c r="P10" s="60" t="str">
        <v>강</v>
      </c>
    </row>
    <row r="11">
      <c r="A11" s="62">
        <v>5</v>
      </c>
      <c r="B11" s="60" t="str">
        <v>오피스텔 매매</v>
      </c>
      <c r="C11" s="62">
        <f>SUMIFS('실거래_유형별월간'!$E$7:$E$114,'실거래_유형별월간'!$A$7:$A$114,B11,'실거래_유형별월간'!$D$7:$D$114,"최근 비교기간")</f>
        <v>26</v>
      </c>
      <c r="D11" s="62">
        <f>IF('실거래_집계기준'!$B$7=0,0,C11/'실거래_집계기준'!$B$7)</f>
        <v>8.666666666666666</v>
      </c>
      <c r="E11" s="62">
        <f>IF('실거래_집계기준'!$B$8=0,0,SUMIFS('실거래_유형별월간'!$E$7:$E$114,'실거래_유형별월간'!$A$7:$A$114,B11,'실거래_유형별월간'!$D$7:$D$114,"직전 비교기간")/'실거래_집계기준'!$B$8)</f>
        <v>14.666666666666666</v>
      </c>
      <c r="F11" s="72">
        <f>IF(E11=0,0,D11/E11-1)</f>
        <v>-0.40909090909090906</v>
      </c>
      <c r="G11" s="73">
        <f>IF(SUMIFS('실거래_유형별월간'!$E$7:$E$114,'실거래_유형별월간'!$D$7:$D$114,"최근 비교기간")=0,0,C11/SUMIFS('실거래_유형별월간'!$E$7:$E$114,'실거래_유형별월간'!$D$7:$D$114,"최근 비교기간"))</f>
        <v>0.0050820953870211105</v>
      </c>
      <c r="H11" s="73">
        <f>IF(SUMIFS('실거래_유형별월간'!$E$7:$E$114,'실거래_유형별월간'!$D$7:$D$114,"직전 비교기간")=0,0,SUMIFS('실거래_유형별월간'!$E$7:$E$114,'실거래_유형별월간'!$A$7:$A$114,B11,'실거래_유형별월간'!$D$7:$D$114,"직전 비교기간")/SUMIFS('실거래_유형별월간'!$E$7:$E$114,'실거래_유형별월간'!$D$7:$D$114,"직전 비교기간"))</f>
        <v>0.013563501849568433</v>
      </c>
      <c r="I11" s="74">
        <f>(G11-H11)*100</f>
        <v>-0.8481406462547324</v>
      </c>
      <c r="J11" s="62">
        <f>IF(COUNTIFS('실거래_유형별월간'!$A$7:$A$114,B11,'실거래_유형별월간'!$C$7:$C$114,"비교 반영")=0,0,SUMIFS('실거래_유형별월간'!$E$7:$E$114,'실거래_유형별월간'!$A$7:$A$114,B11,'실거래_유형별월간'!$C$7:$C$114,"비교 반영")/COUNTIFS('실거래_유형별월간'!$A$7:$A$114,B11,'실거래_유형별월간'!$C$7:$C$114,"비교 반영"))</f>
        <v>9.909090909090908</v>
      </c>
      <c r="K11" s="75">
        <f>IF(J11=0,0,D11/J11*100)</f>
        <v>87.46177370030581</v>
      </c>
      <c r="L11" s="60" t="str">
        <v>평균 하회</v>
      </c>
      <c r="M11" s="75">
        <v>59.09090909090909</v>
      </c>
      <c r="N11" s="60" t="str">
        <v>참고</v>
      </c>
      <c r="O11" s="76" t="str">
        <v>거래·비중 동반 둔화</v>
      </c>
      <c r="P11" s="60" t="str">
        <v>강</v>
      </c>
    </row>
    <row r="12">
      <c r="A12" s="62">
        <v>6</v>
      </c>
      <c r="B12" s="60" t="str">
        <v>오피스텔 전월세</v>
      </c>
      <c r="C12" s="62">
        <f>SUMIFS('실거래_유형별월간'!$E$7:$E$114,'실거래_유형별월간'!$A$7:$A$114,B12,'실거래_유형별월간'!$D$7:$D$114,"최근 비교기간")</f>
        <v>378</v>
      </c>
      <c r="D12" s="62">
        <f>IF('실거래_집계기준'!$B$7=0,0,C12/'실거래_집계기준'!$B$7)</f>
        <v>126</v>
      </c>
      <c r="E12" s="62">
        <f>IF('실거래_집계기준'!$B$8=0,0,SUMIFS('실거래_유형별월간'!$E$7:$E$114,'실거래_유형별월간'!$A$7:$A$114,B12,'실거래_유형별월간'!$D$7:$D$114,"직전 비교기간")/'실거래_집계기준'!$B$8)</f>
        <v>187.66666666666666</v>
      </c>
      <c r="F12" s="72">
        <f>IF(E12=0,0,D12/E12-1)</f>
        <v>-0.3285968028419183</v>
      </c>
      <c r="G12" s="73">
        <f>IF(SUMIFS('실거래_유형별월간'!$E$7:$E$114,'실거래_유형별월간'!$D$7:$D$114,"최근 비교기간")=0,0,C12/SUMIFS('실거래_유형별월간'!$E$7:$E$114,'실거래_유형별월간'!$D$7:$D$114,"최근 비교기간"))</f>
        <v>0.07388584831899922</v>
      </c>
      <c r="H12" s="73">
        <f>IF(SUMIFS('실거래_유형별월간'!$E$7:$E$114,'실거래_유형별월간'!$D$7:$D$114,"직전 비교기간")=0,0,SUMIFS('실거래_유형별월간'!$E$7:$E$114,'실거래_유형별월간'!$A$7:$A$114,B12,'실거래_유형별월간'!$D$7:$D$114,"직전 비교기간")/SUMIFS('실거래_유형별월간'!$E$7:$E$114,'실거래_유형별월간'!$D$7:$D$114,"직전 비교기간"))</f>
        <v>0.17355117139334156</v>
      </c>
      <c r="I12" s="74">
        <f>(G12-H12)*100</f>
        <v>-9.966532307434234</v>
      </c>
      <c r="J12" s="62">
        <f>IF(COUNTIFS('실거래_유형별월간'!$A$7:$A$114,B12,'실거래_유형별월간'!$C$7:$C$114,"비교 반영")=0,0,SUMIFS('실거래_유형별월간'!$E$7:$E$114,'실거래_유형별월간'!$A$7:$A$114,B12,'실거래_유형별월간'!$C$7:$C$114,"비교 반영")/COUNTIFS('실거래_유형별월간'!$A$7:$A$114,B12,'실거래_유형별월간'!$C$7:$C$114,"비교 반영"))</f>
        <v>158.72727272727272</v>
      </c>
      <c r="K12" s="75">
        <f>IF(J12=0,0,D12/J12*100)</f>
        <v>79.38144329896907</v>
      </c>
      <c r="L12" s="60" t="str">
        <v>저수준</v>
      </c>
      <c r="M12" s="75">
        <v>67.14031971580818</v>
      </c>
      <c r="N12" s="60" t="str">
        <v>충족</v>
      </c>
      <c r="O12" s="76" t="str">
        <v>거래·비중 동반 둔화</v>
      </c>
      <c r="P12" s="60" t="str">
        <v>강</v>
      </c>
    </row>
    <row r="13">
      <c r="A13" s="62">
        <v>7</v>
      </c>
      <c r="B13" s="60" t="str">
        <v>토지</v>
      </c>
      <c r="C13" s="62">
        <f>SUMIFS('실거래_유형별월간'!$E$7:$E$114,'실거래_유형별월간'!$A$7:$A$114,B13,'실거래_유형별월간'!$D$7:$D$114,"최근 비교기간")</f>
        <v>6</v>
      </c>
      <c r="D13" s="62">
        <f>IF('실거래_집계기준'!$B$7=0,0,C13/'실거래_집계기준'!$B$7)</f>
        <v>2</v>
      </c>
      <c r="E13" s="62">
        <f>IF('실거래_집계기준'!$B$8=0,0,SUMIFS('실거래_유형별월간'!$E$7:$E$114,'실거래_유형별월간'!$A$7:$A$114,B13,'실거래_유형별월간'!$D$7:$D$114,"직전 비교기간")/'실거래_집계기준'!$B$8)</f>
        <v>1</v>
      </c>
      <c r="F13" s="77">
        <f>IF(E13=0,0,D13/E13-1)</f>
        <v>1</v>
      </c>
      <c r="G13" s="73">
        <f>IF(SUMIFS('실거래_유형별월간'!$E$7:$E$114,'실거래_유형별월간'!$D$7:$D$114,"최근 비교기간")=0,0,C13/SUMIFS('실거래_유형별월간'!$E$7:$E$114,'실거래_유형별월간'!$D$7:$D$114,"최근 비교기간"))</f>
        <v>0.0011727912431587178</v>
      </c>
      <c r="H13" s="73">
        <f>IF(SUMIFS('실거래_유형별월간'!$E$7:$E$114,'실거래_유형별월간'!$D$7:$D$114,"직전 비교기간")=0,0,SUMIFS('실거래_유형별월간'!$E$7:$E$114,'실거래_유형별월간'!$A$7:$A$114,B13,'실거래_유형별월간'!$D$7:$D$114,"직전 비교기간")/SUMIFS('실거래_유형별월간'!$E$7:$E$114,'실거래_유형별월간'!$D$7:$D$114,"직전 비교기간"))</f>
        <v>0.0009247842170160296</v>
      </c>
      <c r="I13" s="78">
        <f>(G13-H13)*100</f>
        <v>0.024800702614268824</v>
      </c>
      <c r="J13" s="62">
        <f>IF(COUNTIFS('실거래_유형별월간'!$A$7:$A$114,B13,'실거래_유형별월간'!$C$7:$C$114,"비교 반영")=0,0,SUMIFS('실거래_유형별월간'!$E$7:$E$114,'실거래_유형별월간'!$A$7:$A$114,B13,'실거래_유형별월간'!$C$7:$C$114,"비교 반영")/COUNTIFS('실거래_유형별월간'!$A$7:$A$114,B13,'실거래_유형별월간'!$C$7:$C$114,"비교 반영"))</f>
        <v>1.4545454545454546</v>
      </c>
      <c r="K13" s="75">
        <f>IF(J13=0,0,D13/J13*100)</f>
        <v>137.5</v>
      </c>
      <c r="L13" s="60" t="str">
        <v>고수준</v>
      </c>
      <c r="M13" s="75">
        <v>75</v>
      </c>
      <c r="N13" s="60" t="str">
        <v>참고</v>
      </c>
      <c r="O13" s="76" t="str">
        <v>거래 증가</v>
      </c>
      <c r="P13" s="60" t="str">
        <v>강</v>
      </c>
    </row>
    <row r="14">
      <c r="A14" s="62">
        <v>8</v>
      </c>
      <c r="B14" s="60" t="str">
        <v>상가</v>
      </c>
      <c r="C14" s="62">
        <f>SUMIFS('실거래_유형별월간'!$E$7:$E$114,'실거래_유형별월간'!$A$7:$A$114,B14,'실거래_유형별월간'!$D$7:$D$114,"최근 비교기간")</f>
        <v>32</v>
      </c>
      <c r="D14" s="62">
        <f>IF('실거래_집계기준'!$B$7=0,0,C14/'실거래_집계기준'!$B$7)</f>
        <v>10.666666666666666</v>
      </c>
      <c r="E14" s="62">
        <f>IF('실거래_집계기준'!$B$8=0,0,SUMIFS('실거래_유형별월간'!$E$7:$E$114,'실거래_유형별월간'!$A$7:$A$114,B14,'실거래_유형별월간'!$D$7:$D$114,"직전 비교기간")/'실거래_집계기준'!$B$8)</f>
        <v>4.333333333333333</v>
      </c>
      <c r="F14" s="77">
        <f>IF(E14=0,0,D14/E14-1)</f>
        <v>1.4615384615384617</v>
      </c>
      <c r="G14" s="73">
        <f>IF(SUMIFS('실거래_유형별월간'!$E$7:$E$114,'실거래_유형별월간'!$D$7:$D$114,"최근 비교기간")=0,0,C14/SUMIFS('실거래_유형별월간'!$E$7:$E$114,'실거래_유형별월간'!$D$7:$D$114,"최근 비교기간"))</f>
        <v>0.006254886630179828</v>
      </c>
      <c r="H14" s="73">
        <f>IF(SUMIFS('실거래_유형별월간'!$E$7:$E$114,'실거래_유형별월간'!$D$7:$D$114,"직전 비교기간")=0,0,SUMIFS('실거래_유형별월간'!$E$7:$E$114,'실거래_유형별월간'!$A$7:$A$114,B14,'실거래_유형별월간'!$D$7:$D$114,"직전 비교기간")/SUMIFS('실거래_유형별월간'!$E$7:$E$114,'실거래_유형별월간'!$D$7:$D$114,"직전 비교기간"))</f>
        <v>0.004007398273736128</v>
      </c>
      <c r="I14" s="78">
        <f>(G14-H14)*100</f>
        <v>0.22474883564436998</v>
      </c>
      <c r="J14" s="62">
        <f>IF(COUNTIFS('실거래_유형별월간'!$A$7:$A$114,B14,'실거래_유형별월간'!$C$7:$C$114,"비교 반영")=0,0,SUMIFS('실거래_유형별월간'!$E$7:$E$114,'실거래_유형별월간'!$A$7:$A$114,B14,'실거래_유형별월간'!$C$7:$C$114,"비교 반영")/COUNTIFS('실거래_유형별월간'!$A$7:$A$114,B14,'실거래_유형별월간'!$C$7:$C$114,"비교 반영"))</f>
        <v>8.545454545454545</v>
      </c>
      <c r="K14" s="75">
        <f>IF(J14=0,0,D14/J14*100)</f>
        <v>124.822695035461</v>
      </c>
      <c r="L14" s="60" t="str">
        <v>고수준</v>
      </c>
      <c r="M14" s="75">
        <v>78.04878048780488</v>
      </c>
      <c r="N14" s="60" t="str">
        <v>충족</v>
      </c>
      <c r="O14" s="76" t="str">
        <v>거래 증가</v>
      </c>
      <c r="P14" s="60" t="str">
        <v>강</v>
      </c>
    </row>
    <row r="15">
      <c r="A15" s="62">
        <v>9</v>
      </c>
      <c r="B15" s="60" t="str">
        <v>공장창고</v>
      </c>
      <c r="C15" s="62">
        <f>SUMIFS('실거래_유형별월간'!$E$7:$E$114,'실거래_유형별월간'!$A$7:$A$114,B15,'실거래_유형별월간'!$D$7:$D$114,"최근 비교기간")</f>
        <v>20</v>
      </c>
      <c r="D15" s="62">
        <f>IF('실거래_집계기준'!$B$7=0,0,C15/'실거래_집계기준'!$B$7)</f>
        <v>6.666666666666667</v>
      </c>
      <c r="E15" s="62">
        <f>IF('실거래_집계기준'!$B$8=0,0,SUMIFS('실거래_유형별월간'!$E$7:$E$114,'실거래_유형별월간'!$A$7:$A$114,B15,'실거래_유형별월간'!$D$7:$D$114,"직전 비교기간")/'실거래_집계기준'!$B$8)</f>
        <v>3</v>
      </c>
      <c r="F15" s="77">
        <f>IF(E15=0,0,D15/E15-1)</f>
        <v>1.2222222222222223</v>
      </c>
      <c r="G15" s="73">
        <f>IF(SUMIFS('실거래_유형별월간'!$E$7:$E$114,'실거래_유형별월간'!$D$7:$D$114,"최근 비교기간")=0,0,C15/SUMIFS('실거래_유형별월간'!$E$7:$E$114,'실거래_유형별월간'!$D$7:$D$114,"최근 비교기간"))</f>
        <v>0.003909304143862392</v>
      </c>
      <c r="H15" s="73">
        <f>IF(SUMIFS('실거래_유형별월간'!$E$7:$E$114,'실거래_유형별월간'!$D$7:$D$114,"직전 비교기간")=0,0,SUMIFS('실거래_유형별월간'!$E$7:$E$114,'실거래_유형별월간'!$A$7:$A$114,B15,'실거래_유형별월간'!$D$7:$D$114,"직전 비교기간")/SUMIFS('실거래_유형별월간'!$E$7:$E$114,'실거래_유형별월간'!$D$7:$D$114,"직전 비교기간"))</f>
        <v>0.0027743526510480886</v>
      </c>
      <c r="I15" s="78">
        <f>(G15-H15)*100</f>
        <v>0.11349514928143037</v>
      </c>
      <c r="J15" s="62">
        <f>IF(COUNTIFS('실거래_유형별월간'!$A$7:$A$114,B15,'실거래_유형별월간'!$C$7:$C$114,"비교 반영")=0,0,SUMIFS('실거래_유형별월간'!$E$7:$E$114,'실거래_유형별월간'!$A$7:$A$114,B15,'실거래_유형별월간'!$C$7:$C$114,"비교 반영")/COUNTIFS('실거래_유형별월간'!$A$7:$A$114,B15,'실거래_유형별월간'!$C$7:$C$114,"비교 반영"))</f>
        <v>4.545454545454546</v>
      </c>
      <c r="K15" s="75">
        <f>IF(J15=0,0,D15/J15*100)</f>
        <v>146.66666666666666</v>
      </c>
      <c r="L15" s="60" t="str">
        <v>고수준</v>
      </c>
      <c r="M15" s="75">
        <v>100</v>
      </c>
      <c r="N15" s="60" t="str">
        <v>참고</v>
      </c>
      <c r="O15" s="76" t="str">
        <v>거래 증가</v>
      </c>
      <c r="P15" s="60" t="str">
        <v>강</v>
      </c>
    </row>
  </sheetData>
  <autoFilter ref="A6:P15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15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H114"/>
  <sheetViews>
    <sheetView workbookViewId="0"/>
  </sheetViews>
  <cols>
    <col min="1" max="1" width="18.83203125" customWidth="1"/>
    <col min="2" max="2" width="11.83203125" customWidth="1"/>
    <col min="3" max="3" width="11.83203125" customWidth="1"/>
    <col min="4" max="4" width="18.83203125" customWidth="1"/>
    <col min="5" max="5" width="13.83203125" customWidth="1"/>
    <col min="6" max="6" width="13.83203125" customWidth="1"/>
    <col min="7" max="7" width="16.83203125" customWidth="1"/>
    <col min="8" max="8" width="16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</row>
    <row r="2" ht="24" customHeight="1">
      <c r="A2" s="46" t="str">
        <v>부동산 유형별 최근 12개월 거래량·점유율 원계열입니다.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</row>
    <row r="5" ht="8" customHeight="1"/>
    <row r="6" ht="28" customHeight="1">
      <c r="A6" s="56" t="str">
        <v>부동산유형</v>
      </c>
      <c r="B6" s="56" t="str">
        <v>기준월</v>
      </c>
      <c r="C6" s="56" t="str">
        <v>데이터상태</v>
      </c>
      <c r="D6" s="56" t="str">
        <v>분석구간</v>
      </c>
      <c r="E6" s="56" t="str">
        <v>거래건수</v>
      </c>
      <c r="F6" s="56" t="str">
        <v>월점유율</v>
      </c>
      <c r="G6" s="56" t="str">
        <v>유형내전월대비</v>
      </c>
      <c r="H6" s="56" t="str">
        <v>3개월이동평균</v>
      </c>
    </row>
    <row r="7">
      <c r="A7" s="60" t="str">
        <v>아파트 매매</v>
      </c>
      <c r="B7" s="60" t="str">
        <v>2025-08</v>
      </c>
      <c r="C7" s="60" t="str">
        <v>비교 반영</v>
      </c>
      <c r="D7" s="60" t="str">
        <v>그 외 비교 반영월</v>
      </c>
      <c r="E7" s="62">
        <f>SUMIFS('실거래_분석집계원자료'!$E$7:$E$124,'실거래_분석집계원자료'!$A$7:$A$124,B7,'실거래_분석집계원자료'!$D$7:$D$124,A7)</f>
        <v>110</v>
      </c>
      <c r="F7" s="73">
        <f>IF(SUMIFS('실거래_전체추이'!$D$7:$D$18,'실거래_전체추이'!$A$7:$A$18,B7)=0,0,E7/SUMIFS('실거래_전체추이'!$D$7:$D$18,'실거래_전체추이'!$A$7:$A$18,B7))</f>
        <v>0.14285714285714285</v>
      </c>
      <c r="G7" s="64" t="str">
        <v/>
      </c>
      <c r="H7" s="65" t="str">
        <v/>
      </c>
    </row>
    <row r="8">
      <c r="A8" s="60" t="str">
        <v>아파트 매매</v>
      </c>
      <c r="B8" s="60" t="str">
        <v>2025-09</v>
      </c>
      <c r="C8" s="60" t="str">
        <v>비교 반영</v>
      </c>
      <c r="D8" s="60" t="str">
        <v>그 외 비교 반영월</v>
      </c>
      <c r="E8" s="62">
        <f>SUMIFS('실거래_분석집계원자료'!$E$7:$E$124,'실거래_분석집계원자료'!$A$7:$A$124,B8,'실거래_분석집계원자료'!$D$7:$D$124,A8)</f>
        <v>143</v>
      </c>
      <c r="F8" s="73">
        <f>IF(SUMIFS('실거래_전체추이'!$D$7:$D$18,'실거래_전체추이'!$A$7:$A$18,B8)=0,0,E8/SUMIFS('실거래_전체추이'!$D$7:$D$18,'실거래_전체추이'!$A$7:$A$18,B8))</f>
        <v>0.0713216957605985</v>
      </c>
      <c r="G8" s="64">
        <f>IF(E7=0,0,E8/E7-1)</f>
        <v>0.30000000000000004</v>
      </c>
      <c r="H8" s="65" t="str">
        <v/>
      </c>
    </row>
    <row r="9">
      <c r="A9" s="60" t="str">
        <v>아파트 매매</v>
      </c>
      <c r="B9" s="60" t="str">
        <v>2025-10</v>
      </c>
      <c r="C9" s="60" t="str">
        <v>비교 반영</v>
      </c>
      <c r="D9" s="60" t="str">
        <v>그 외 비교 반영월</v>
      </c>
      <c r="E9" s="62">
        <f>SUMIFS('실거래_분석집계원자료'!$E$7:$E$124,'실거래_분석집계원자료'!$A$7:$A$124,B9,'실거래_분석집계원자료'!$D$7:$D$124,A9)</f>
        <v>263</v>
      </c>
      <c r="F9" s="73">
        <f>IF(SUMIFS('실거래_전체추이'!$D$7:$D$18,'실거래_전체추이'!$A$7:$A$18,B9)=0,0,E9/SUMIFS('실거래_전체추이'!$D$7:$D$18,'실거래_전체추이'!$A$7:$A$18,B9))</f>
        <v>0.19879062736205594</v>
      </c>
      <c r="G9" s="64">
        <f>IF(E8=0,0,E9/E8-1)</f>
        <v>0.8391608391608392</v>
      </c>
      <c r="H9" s="65">
        <f>AVERAGE(E7:E9)</f>
        <v>172</v>
      </c>
    </row>
    <row r="10">
      <c r="A10" s="60" t="str">
        <v>아파트 매매</v>
      </c>
      <c r="B10" s="60" t="str">
        <v>2025-11</v>
      </c>
      <c r="C10" s="60" t="str">
        <v>비교 반영</v>
      </c>
      <c r="D10" s="60" t="str">
        <v>그 외 비교 반영월</v>
      </c>
      <c r="E10" s="62">
        <f>SUMIFS('실거래_분석집계원자료'!$E$7:$E$124,'실거래_분석집계원자료'!$A$7:$A$124,B10,'실거래_분석집계원자료'!$D$7:$D$124,A10)</f>
        <v>286</v>
      </c>
      <c r="F10" s="73">
        <f>IF(SUMIFS('실거래_전체추이'!$D$7:$D$18,'실거래_전체추이'!$A$7:$A$18,B10)=0,0,E10/SUMIFS('실거래_전체추이'!$D$7:$D$18,'실거래_전체추이'!$A$7:$A$18,B10))</f>
        <v>0.16049382716049382</v>
      </c>
      <c r="G10" s="64">
        <f>IF(E9=0,0,E10/E9-1)</f>
        <v>0.0874524714828897</v>
      </c>
      <c r="H10" s="65">
        <f>AVERAGE(E8:E10)</f>
        <v>230.66666666666666</v>
      </c>
    </row>
    <row r="11">
      <c r="A11" s="60" t="str">
        <v>아파트 매매</v>
      </c>
      <c r="B11" s="60" t="str">
        <v>2025-12</v>
      </c>
      <c r="C11" s="60" t="str">
        <v>비교 반영</v>
      </c>
      <c r="D11" s="60" t="str">
        <v>그 외 비교 반영월</v>
      </c>
      <c r="E11" s="62">
        <f>SUMIFS('실거래_분석집계원자료'!$E$7:$E$124,'실거래_분석집계원자료'!$A$7:$A$124,B11,'실거래_분석집계원자료'!$D$7:$D$124,A11)</f>
        <v>218</v>
      </c>
      <c r="F11" s="73">
        <f>IF(SUMIFS('실거래_전체추이'!$D$7:$D$18,'실거래_전체추이'!$A$7:$A$18,B11)=0,0,E11/SUMIFS('실거래_전체추이'!$D$7:$D$18,'실거래_전체추이'!$A$7:$A$18,B11))</f>
        <v>0.15785662563359884</v>
      </c>
      <c r="G11" s="64">
        <f>IF(E10=0,0,E11/E10-1)</f>
        <v>-0.23776223776223782</v>
      </c>
      <c r="H11" s="65">
        <f>AVERAGE(E9:E11)</f>
        <v>255.66666666666666</v>
      </c>
    </row>
    <row r="12">
      <c r="A12" s="60" t="str">
        <v>아파트 매매</v>
      </c>
      <c r="B12" s="60" t="str">
        <v>2026-01</v>
      </c>
      <c r="C12" s="60" t="str">
        <v>비교 반영</v>
      </c>
      <c r="D12" s="60" t="str">
        <v>직전 비교기간</v>
      </c>
      <c r="E12" s="62">
        <f>SUMIFS('실거래_분석집계원자료'!$E$7:$E$124,'실거래_분석집계원자료'!$A$7:$A$124,B12,'실거래_분석집계원자료'!$D$7:$D$124,A12)</f>
        <v>339</v>
      </c>
      <c r="F12" s="73">
        <f>IF(SUMIFS('실거래_전체추이'!$D$7:$D$18,'실거래_전체추이'!$A$7:$A$18,B12)=0,0,E12/SUMIFS('실거래_전체추이'!$D$7:$D$18,'실거래_전체추이'!$A$7:$A$18,B12))</f>
        <v>0.25681818181818183</v>
      </c>
      <c r="G12" s="64">
        <f>IF(E11=0,0,E12/E11-1)</f>
        <v>0.5550458715596329</v>
      </c>
      <c r="H12" s="65">
        <f>AVERAGE(E10:E12)</f>
        <v>281</v>
      </c>
    </row>
    <row r="13">
      <c r="A13" s="60" t="str">
        <v>아파트 매매</v>
      </c>
      <c r="B13" s="60" t="str">
        <v>2026-02</v>
      </c>
      <c r="C13" s="60" t="str">
        <v>비교 반영</v>
      </c>
      <c r="D13" s="60" t="str">
        <v>직전 비교기간</v>
      </c>
      <c r="E13" s="62">
        <f>SUMIFS('실거래_분석집계원자료'!$E$7:$E$124,'실거래_분석집계원자료'!$A$7:$A$124,B13,'실거래_분석집계원자료'!$D$7:$D$124,A13)</f>
        <v>224</v>
      </c>
      <c r="F13" s="73">
        <f>IF(SUMIFS('실거래_전체추이'!$D$7:$D$18,'실거래_전체추이'!$A$7:$A$18,B13)=0,0,E13/SUMIFS('실거래_전체추이'!$D$7:$D$18,'실거래_전체추이'!$A$7:$A$18,B13))</f>
        <v>0.24427480916030533</v>
      </c>
      <c r="G13" s="64">
        <f>IF(E12=0,0,E13/E12-1)</f>
        <v>-0.3392330383480826</v>
      </c>
      <c r="H13" s="65">
        <f>AVERAGE(E11:E13)</f>
        <v>260.3333333333333</v>
      </c>
    </row>
    <row r="14">
      <c r="A14" s="60" t="str">
        <v>아파트 매매</v>
      </c>
      <c r="B14" s="60" t="str">
        <v>2026-03</v>
      </c>
      <c r="C14" s="60" t="str">
        <v>비교 반영</v>
      </c>
      <c r="D14" s="60" t="str">
        <v>직전 비교기간</v>
      </c>
      <c r="E14" s="62">
        <f>SUMIFS('실거래_분석집계원자료'!$E$7:$E$124,'실거래_분석집계원자료'!$A$7:$A$124,B14,'실거래_분석집계원자료'!$D$7:$D$124,A14)</f>
        <v>205</v>
      </c>
      <c r="F14" s="73">
        <f>IF(SUMIFS('실거래_전체추이'!$D$7:$D$18,'실거래_전체추이'!$A$7:$A$18,B14)=0,0,E14/SUMIFS('실거래_전체추이'!$D$7:$D$18,'실거래_전체추이'!$A$7:$A$18,B14))</f>
        <v>0.2035749751737835</v>
      </c>
      <c r="G14" s="64">
        <f>IF(E13=0,0,E14/E13-1)</f>
        <v>-0.0848214285714286</v>
      </c>
      <c r="H14" s="65">
        <f>AVERAGE(E12:E14)</f>
        <v>256</v>
      </c>
    </row>
    <row r="15">
      <c r="A15" s="60" t="str">
        <v>아파트 매매</v>
      </c>
      <c r="B15" s="60" t="str">
        <v>2026-04</v>
      </c>
      <c r="C15" s="60" t="str">
        <v>비교 반영</v>
      </c>
      <c r="D15" s="60" t="str">
        <v>최근 비교기간</v>
      </c>
      <c r="E15" s="62">
        <f>SUMIFS('실거래_분석집계원자료'!$E$7:$E$124,'실거래_분석집계원자료'!$A$7:$A$124,B15,'실거래_분석집계원자료'!$D$7:$D$124,A15)</f>
        <v>170</v>
      </c>
      <c r="F15" s="73">
        <f>IF(SUMIFS('실거래_전체추이'!$D$7:$D$18,'실거래_전체추이'!$A$7:$A$18,B15)=0,0,E15/SUMIFS('실거래_전체추이'!$D$7:$D$18,'실거래_전체추이'!$A$7:$A$18,B15))</f>
        <v>0.19929660023446658</v>
      </c>
      <c r="G15" s="64">
        <f>IF(E14=0,0,E15/E14-1)</f>
        <v>-0.1707317073170732</v>
      </c>
      <c r="H15" s="65">
        <f>AVERAGE(E13:E15)</f>
        <v>199.66666666666666</v>
      </c>
    </row>
    <row r="16">
      <c r="A16" s="60" t="str">
        <v>아파트 매매</v>
      </c>
      <c r="B16" s="60" t="str">
        <v>2026-05</v>
      </c>
      <c r="C16" s="60" t="str">
        <v>비교 반영</v>
      </c>
      <c r="D16" s="60" t="str">
        <v>최근 비교기간</v>
      </c>
      <c r="E16" s="62">
        <f>SUMIFS('실거래_분석집계원자료'!$E$7:$E$124,'실거래_분석집계원자료'!$A$7:$A$124,B16,'실거래_분석집계원자료'!$D$7:$D$124,A16)</f>
        <v>271</v>
      </c>
      <c r="F16" s="73">
        <f>IF(SUMIFS('실거래_전체추이'!$D$7:$D$18,'실거래_전체추이'!$A$7:$A$18,B16)=0,0,E16/SUMIFS('실거래_전체추이'!$D$7:$D$18,'실거래_전체추이'!$A$7:$A$18,B16))</f>
        <v>0.09383656509695291</v>
      </c>
      <c r="G16" s="64">
        <f>IF(E15=0,0,E16/E15-1)</f>
        <v>0.5941176470588236</v>
      </c>
      <c r="H16" s="65">
        <f>AVERAGE(E14:E16)</f>
        <v>215.33333333333334</v>
      </c>
    </row>
    <row r="17">
      <c r="A17" s="60" t="str">
        <v>아파트 매매</v>
      </c>
      <c r="B17" s="60" t="str">
        <v>2026-06</v>
      </c>
      <c r="C17" s="60" t="str">
        <v>비교 반영</v>
      </c>
      <c r="D17" s="60" t="str">
        <v>최근 비교기간</v>
      </c>
      <c r="E17" s="62">
        <f>SUMIFS('실거래_분석집계원자료'!$E$7:$E$124,'실거래_분석집계원자료'!$A$7:$A$124,B17,'실거래_분석집계원자료'!$D$7:$D$124,A17)</f>
        <v>290</v>
      </c>
      <c r="F17" s="73">
        <f>IF(SUMIFS('실거래_전체추이'!$D$7:$D$18,'실거래_전체추이'!$A$7:$A$18,B17)=0,0,E17/SUMIFS('실거래_전체추이'!$D$7:$D$18,'실거래_전체추이'!$A$7:$A$18,B17))</f>
        <v>0.2109090909090909</v>
      </c>
      <c r="G17" s="64">
        <f>IF(E16=0,0,E17/E16-1)</f>
        <v>0.07011070110701101</v>
      </c>
      <c r="H17" s="65">
        <f>AVERAGE(E15:E17)</f>
        <v>243.66666666666666</v>
      </c>
    </row>
    <row r="18">
      <c r="A18" s="66" t="str">
        <v>아파트 매매</v>
      </c>
      <c r="B18" s="66" t="str">
        <v>2026-07</v>
      </c>
      <c r="C18" s="66" t="str">
        <v>집계 중</v>
      </c>
      <c r="D18" s="66" t="str">
        <v>집계 중 월</v>
      </c>
      <c r="E18" s="68">
        <f>SUMIFS('실거래_분석집계원자료'!$E$7:$E$124,'실거래_분석집계원자료'!$A$7:$A$124,B18,'실거래_분석집계원자료'!$D$7:$D$124,A18)</f>
        <v>268</v>
      </c>
      <c r="F18" s="79">
        <f>IF(SUMIFS('실거래_전체추이'!$D$7:$D$18,'실거래_전체추이'!$A$7:$A$18,B18)=0,0,E18/SUMIFS('실거래_전체추이'!$D$7:$D$18,'실거래_전체추이'!$A$7:$A$18,B18))</f>
        <v>0.2954796030871003</v>
      </c>
      <c r="G18" s="70">
        <f>IF(E17=0,0,E18/E17-1)</f>
        <v>-0.07586206896551728</v>
      </c>
      <c r="H18" s="71">
        <f>AVERAGE(E16:E18)</f>
        <v>276.3333333333333</v>
      </c>
    </row>
    <row r="19">
      <c r="A19" s="60" t="str">
        <v>아파트 전월세</v>
      </c>
      <c r="B19" s="60" t="str">
        <v>2025-08</v>
      </c>
      <c r="C19" s="60" t="str">
        <v>비교 반영</v>
      </c>
      <c r="D19" s="60" t="str">
        <v>그 외 비교 반영월</v>
      </c>
      <c r="E19" s="62">
        <f>SUMIFS('실거래_분석집계원자료'!$E$7:$E$124,'실거래_분석집계원자료'!$A$7:$A$124,B19,'실거래_분석집계원자료'!$D$7:$D$124,A19)</f>
        <v>420</v>
      </c>
      <c r="F19" s="73">
        <f>IF(SUMIFS('실거래_전체추이'!$D$7:$D$18,'실거래_전체추이'!$A$7:$A$18,B19)=0,0,E19/SUMIFS('실거래_전체추이'!$D$7:$D$18,'실거래_전체추이'!$A$7:$A$18,B19))</f>
        <v>0.5454545454545454</v>
      </c>
      <c r="G19" s="64" t="str">
        <v/>
      </c>
      <c r="H19" s="65" t="str">
        <v/>
      </c>
    </row>
    <row r="20">
      <c r="A20" s="60" t="str">
        <v>아파트 전월세</v>
      </c>
      <c r="B20" s="60" t="str">
        <v>2025-09</v>
      </c>
      <c r="C20" s="60" t="str">
        <v>비교 반영</v>
      </c>
      <c r="D20" s="60" t="str">
        <v>그 외 비교 반영월</v>
      </c>
      <c r="E20" s="62">
        <f>SUMIFS('실거래_분석집계원자료'!$E$7:$E$124,'실거래_분석집계원자료'!$A$7:$A$124,B20,'실거래_분석집계원자료'!$D$7:$D$124,A20)</f>
        <v>1585</v>
      </c>
      <c r="F20" s="73">
        <f>IF(SUMIFS('실거래_전체추이'!$D$7:$D$18,'실거래_전체추이'!$A$7:$A$18,B20)=0,0,E20/SUMIFS('실거래_전체추이'!$D$7:$D$18,'실거래_전체추이'!$A$7:$A$18,B20))</f>
        <v>0.7905236907730673</v>
      </c>
      <c r="G20" s="64">
        <f>IF(E19=0,0,E20/E19-1)</f>
        <v>2.7738095238095237</v>
      </c>
      <c r="H20" s="65" t="str">
        <v/>
      </c>
    </row>
    <row r="21">
      <c r="A21" s="60" t="str">
        <v>아파트 전월세</v>
      </c>
      <c r="B21" s="60" t="str">
        <v>2025-10</v>
      </c>
      <c r="C21" s="60" t="str">
        <v>비교 반영</v>
      </c>
      <c r="D21" s="60" t="str">
        <v>그 외 비교 반영월</v>
      </c>
      <c r="E21" s="62">
        <f>SUMIFS('실거래_분석집계원자료'!$E$7:$E$124,'실거래_분석집계원자료'!$A$7:$A$124,B21,'실거래_분석집계원자료'!$D$7:$D$124,A21)</f>
        <v>820</v>
      </c>
      <c r="F21" s="73">
        <f>IF(SUMIFS('실거래_전체추이'!$D$7:$D$18,'실거래_전체추이'!$A$7:$A$18,B21)=0,0,E21/SUMIFS('실거래_전체추이'!$D$7:$D$18,'실거래_전체추이'!$A$7:$A$18,B21))</f>
        <v>0.6198034769463341</v>
      </c>
      <c r="G21" s="64">
        <f>IF(E20=0,0,E21/E20-1)</f>
        <v>-0.48264984227129337</v>
      </c>
      <c r="H21" s="65">
        <f>AVERAGE(E19:E21)</f>
        <v>941.6666666666666</v>
      </c>
    </row>
    <row r="22">
      <c r="A22" s="60" t="str">
        <v>아파트 전월세</v>
      </c>
      <c r="B22" s="60" t="str">
        <v>2025-11</v>
      </c>
      <c r="C22" s="60" t="str">
        <v>비교 반영</v>
      </c>
      <c r="D22" s="60" t="str">
        <v>그 외 비교 반영월</v>
      </c>
      <c r="E22" s="62">
        <f>SUMIFS('실거래_분석집계원자료'!$E$7:$E$124,'실거래_분석집계원자료'!$A$7:$A$124,B22,'실거래_분석집계원자료'!$D$7:$D$124,A22)</f>
        <v>1241</v>
      </c>
      <c r="F22" s="73">
        <f>IF(SUMIFS('실거래_전체추이'!$D$7:$D$18,'실거래_전체추이'!$A$7:$A$18,B22)=0,0,E22/SUMIFS('실거래_전체추이'!$D$7:$D$18,'실거래_전체추이'!$A$7:$A$18,B22))</f>
        <v>0.6964085297418631</v>
      </c>
      <c r="G22" s="64">
        <f>IF(E21=0,0,E22/E21-1)</f>
        <v>0.5134146341463415</v>
      </c>
      <c r="H22" s="65">
        <f>AVERAGE(E20:E22)</f>
        <v>1215.3333333333333</v>
      </c>
    </row>
    <row r="23">
      <c r="A23" s="60" t="str">
        <v>아파트 전월세</v>
      </c>
      <c r="B23" s="60" t="str">
        <v>2025-12</v>
      </c>
      <c r="C23" s="60" t="str">
        <v>비교 반영</v>
      </c>
      <c r="D23" s="60" t="str">
        <v>그 외 비교 반영월</v>
      </c>
      <c r="E23" s="62">
        <f>SUMIFS('실거래_분석집계원자료'!$E$7:$E$124,'실거래_분석집계원자료'!$A$7:$A$124,B23,'실거래_분석집계원자료'!$D$7:$D$124,A23)</f>
        <v>895</v>
      </c>
      <c r="F23" s="73">
        <f>IF(SUMIFS('실거래_전체추이'!$D$7:$D$18,'실거래_전체추이'!$A$7:$A$18,B23)=0,0,E23/SUMIFS('실거래_전체추이'!$D$7:$D$18,'실거래_전체추이'!$A$7:$A$18,B23))</f>
        <v>0.6480811006517017</v>
      </c>
      <c r="G23" s="64">
        <f>IF(E22=0,0,E23/E22-1)</f>
        <v>-0.27880741337630943</v>
      </c>
      <c r="H23" s="65">
        <f>AVERAGE(E21:E23)</f>
        <v>985.3333333333334</v>
      </c>
    </row>
    <row r="24">
      <c r="A24" s="60" t="str">
        <v>아파트 전월세</v>
      </c>
      <c r="B24" s="60" t="str">
        <v>2026-01</v>
      </c>
      <c r="C24" s="60" t="str">
        <v>비교 반영</v>
      </c>
      <c r="D24" s="60" t="str">
        <v>직전 비교기간</v>
      </c>
      <c r="E24" s="62">
        <f>SUMIFS('실거래_분석집계원자료'!$E$7:$E$124,'실거래_분석집계원자료'!$A$7:$A$124,B24,'실거래_분석집계원자료'!$D$7:$D$124,A24)</f>
        <v>648</v>
      </c>
      <c r="F24" s="73">
        <f>IF(SUMIFS('실거래_전체추이'!$D$7:$D$18,'실거래_전체추이'!$A$7:$A$18,B24)=0,0,E24/SUMIFS('실거래_전체추이'!$D$7:$D$18,'실거래_전체추이'!$A$7:$A$18,B24))</f>
        <v>0.4909090909090909</v>
      </c>
      <c r="G24" s="64">
        <f>IF(E23=0,0,E24/E23-1)</f>
        <v>-0.2759776536312849</v>
      </c>
      <c r="H24" s="65">
        <f>AVERAGE(E22:E24)</f>
        <v>928</v>
      </c>
    </row>
    <row r="25">
      <c r="A25" s="60" t="str">
        <v>아파트 전월세</v>
      </c>
      <c r="B25" s="60" t="str">
        <v>2026-02</v>
      </c>
      <c r="C25" s="60" t="str">
        <v>비교 반영</v>
      </c>
      <c r="D25" s="60" t="str">
        <v>직전 비교기간</v>
      </c>
      <c r="E25" s="62">
        <f>SUMIFS('실거래_분석집계원자료'!$E$7:$E$124,'실거래_분석집계원자료'!$A$7:$A$124,B25,'실거래_분석집계원자료'!$D$7:$D$124,A25)</f>
        <v>455</v>
      </c>
      <c r="F25" s="73">
        <f>IF(SUMIFS('실거래_전체추이'!$D$7:$D$18,'실거래_전체추이'!$A$7:$A$18,B25)=0,0,E25/SUMIFS('실거래_전체추이'!$D$7:$D$18,'실거래_전체추이'!$A$7:$A$18,B25))</f>
        <v>0.4961832061068702</v>
      </c>
      <c r="G25" s="64">
        <f>IF(E24=0,0,E25/E24-1)</f>
        <v>-0.2978395061728395</v>
      </c>
      <c r="H25" s="65">
        <f>AVERAGE(E23:E25)</f>
        <v>666</v>
      </c>
    </row>
    <row r="26">
      <c r="A26" s="60" t="str">
        <v>아파트 전월세</v>
      </c>
      <c r="B26" s="60" t="str">
        <v>2026-03</v>
      </c>
      <c r="C26" s="60" t="str">
        <v>비교 반영</v>
      </c>
      <c r="D26" s="60" t="str">
        <v>직전 비교기간</v>
      </c>
      <c r="E26" s="62">
        <f>SUMIFS('실거래_분석집계원자료'!$E$7:$E$124,'실거래_분석집계원자료'!$A$7:$A$124,B26,'실거래_분석집계원자료'!$D$7:$D$124,A26)</f>
        <v>512</v>
      </c>
      <c r="F26" s="73">
        <f>IF(SUMIFS('실거래_전체추이'!$D$7:$D$18,'실거래_전체추이'!$A$7:$A$18,B26)=0,0,E26/SUMIFS('실거래_전체추이'!$D$7:$D$18,'실거래_전체추이'!$A$7:$A$18,B26))</f>
        <v>0.5084409136047666</v>
      </c>
      <c r="G26" s="64">
        <f>IF(E25=0,0,E26/E25-1)</f>
        <v>0.12527472527472527</v>
      </c>
      <c r="H26" s="65">
        <f>AVERAGE(E24:E26)</f>
        <v>538.3333333333334</v>
      </c>
    </row>
    <row r="27">
      <c r="A27" s="60" t="str">
        <v>아파트 전월세</v>
      </c>
      <c r="B27" s="60" t="str">
        <v>2026-04</v>
      </c>
      <c r="C27" s="60" t="str">
        <v>비교 반영</v>
      </c>
      <c r="D27" s="60" t="str">
        <v>최근 비교기간</v>
      </c>
      <c r="E27" s="62">
        <f>SUMIFS('실거래_분석집계원자료'!$E$7:$E$124,'실거래_분석집계원자료'!$A$7:$A$124,B27,'실거래_분석집계원자료'!$D$7:$D$124,A27)</f>
        <v>427</v>
      </c>
      <c r="F27" s="73">
        <f>IF(SUMIFS('실거래_전체추이'!$D$7:$D$18,'실거래_전체추이'!$A$7:$A$18,B27)=0,0,E27/SUMIFS('실거래_전체추이'!$D$7:$D$18,'실거래_전체추이'!$A$7:$A$18,B27))</f>
        <v>0.5005861664712778</v>
      </c>
      <c r="G27" s="64">
        <f>IF(E26=0,0,E27/E26-1)</f>
        <v>-0.166015625</v>
      </c>
      <c r="H27" s="65">
        <f>AVERAGE(E25:E27)</f>
        <v>464.6666666666667</v>
      </c>
    </row>
    <row r="28">
      <c r="A28" s="60" t="str">
        <v>아파트 전월세</v>
      </c>
      <c r="B28" s="60" t="str">
        <v>2026-05</v>
      </c>
      <c r="C28" s="60" t="str">
        <v>비교 반영</v>
      </c>
      <c r="D28" s="60" t="str">
        <v>최근 비교기간</v>
      </c>
      <c r="E28" s="62">
        <f>SUMIFS('실거래_분석집계원자료'!$E$7:$E$124,'실거래_분석집계원자료'!$A$7:$A$124,B28,'실거래_분석집계원자료'!$D$7:$D$124,A28)</f>
        <v>2401</v>
      </c>
      <c r="F28" s="73">
        <f>IF(SUMIFS('실거래_전체추이'!$D$7:$D$18,'실거래_전체추이'!$A$7:$A$18,B28)=0,0,E28/SUMIFS('실거래_전체추이'!$D$7:$D$18,'실거래_전체추이'!$A$7:$A$18,B28))</f>
        <v>0.8313711911357341</v>
      </c>
      <c r="G28" s="64">
        <f>IF(E27=0,0,E28/E27-1)</f>
        <v>4.622950819672131</v>
      </c>
      <c r="H28" s="65">
        <f>AVERAGE(E26:E28)</f>
        <v>1113.3333333333333</v>
      </c>
    </row>
    <row r="29">
      <c r="A29" s="60" t="str">
        <v>아파트 전월세</v>
      </c>
      <c r="B29" s="60" t="str">
        <v>2026-06</v>
      </c>
      <c r="C29" s="60" t="str">
        <v>비교 반영</v>
      </c>
      <c r="D29" s="60" t="str">
        <v>최근 비교기간</v>
      </c>
      <c r="E29" s="62">
        <f>SUMIFS('실거래_분석집계원자료'!$E$7:$E$124,'실거래_분석집계원자료'!$A$7:$A$124,B29,'실거래_분석집계원자료'!$D$7:$D$124,A29)</f>
        <v>869</v>
      </c>
      <c r="F29" s="73">
        <f>IF(SUMIFS('실거래_전체추이'!$D$7:$D$18,'실거래_전체추이'!$A$7:$A$18,B29)=0,0,E29/SUMIFS('실거래_전체추이'!$D$7:$D$18,'실거래_전체추이'!$A$7:$A$18,B29))</f>
        <v>0.632</v>
      </c>
      <c r="G29" s="64">
        <f>IF(E28=0,0,E29/E28-1)</f>
        <v>-0.6380674718867139</v>
      </c>
      <c r="H29" s="65">
        <f>AVERAGE(E27:E29)</f>
        <v>1232.3333333333333</v>
      </c>
    </row>
    <row r="30">
      <c r="A30" s="66" t="str">
        <v>아파트 전월세</v>
      </c>
      <c r="B30" s="66" t="str">
        <v>2026-07</v>
      </c>
      <c r="C30" s="66" t="str">
        <v>집계 중</v>
      </c>
      <c r="D30" s="66" t="str">
        <v>집계 중 월</v>
      </c>
      <c r="E30" s="68">
        <f>SUMIFS('실거래_분석집계원자료'!$E$7:$E$124,'실거래_분석집계원자료'!$A$7:$A$124,B30,'실거래_분석집계원자료'!$D$7:$D$124,A30)</f>
        <v>456</v>
      </c>
      <c r="F30" s="79">
        <f>IF(SUMIFS('실거래_전체추이'!$D$7:$D$18,'실거래_전체추이'!$A$7:$A$18,B30)=0,0,E30/SUMIFS('실거래_전체추이'!$D$7:$D$18,'실거래_전체추이'!$A$7:$A$18,B30))</f>
        <v>0.5027563395810364</v>
      </c>
      <c r="G30" s="70">
        <f>IF(E29=0,0,E30/E29-1)</f>
        <v>-0.47525891829689293</v>
      </c>
      <c r="H30" s="71">
        <f>AVERAGE(E28:E30)</f>
        <v>1242</v>
      </c>
    </row>
    <row r="31">
      <c r="A31" s="60" t="str">
        <v>다가구 매매</v>
      </c>
      <c r="B31" s="60" t="str">
        <v>2025-08</v>
      </c>
      <c r="C31" s="60" t="str">
        <v>비교 반영</v>
      </c>
      <c r="D31" s="60" t="str">
        <v>그 외 비교 반영월</v>
      </c>
      <c r="E31" s="62">
        <f>SUMIFS('실거래_분석집계원자료'!$E$7:$E$124,'실거래_분석집계원자료'!$A$7:$A$124,B31,'실거래_분석집계원자료'!$D$7:$D$124,A31)</f>
        <v>1</v>
      </c>
      <c r="F31" s="73">
        <f>IF(SUMIFS('실거래_전체추이'!$D$7:$D$18,'실거래_전체추이'!$A$7:$A$18,B31)=0,0,E31/SUMIFS('실거래_전체추이'!$D$7:$D$18,'실거래_전체추이'!$A$7:$A$18,B31))</f>
        <v>0.0012987012987012987</v>
      </c>
      <c r="G31" s="64" t="str">
        <v/>
      </c>
      <c r="H31" s="65" t="str">
        <v/>
      </c>
    </row>
    <row r="32">
      <c r="A32" s="60" t="str">
        <v>다가구 매매</v>
      </c>
      <c r="B32" s="60" t="str">
        <v>2025-09</v>
      </c>
      <c r="C32" s="60" t="str">
        <v>비교 반영</v>
      </c>
      <c r="D32" s="60" t="str">
        <v>그 외 비교 반영월</v>
      </c>
      <c r="E32" s="62">
        <f>SUMIFS('실거래_분석집계원자료'!$E$7:$E$124,'실거래_분석집계원자료'!$A$7:$A$124,B32,'실거래_분석집계원자료'!$D$7:$D$124,A32)</f>
        <v>0</v>
      </c>
      <c r="F32" s="73">
        <f>IF(SUMIFS('실거래_전체추이'!$D$7:$D$18,'실거래_전체추이'!$A$7:$A$18,B32)=0,0,E32/SUMIFS('실거래_전체추이'!$D$7:$D$18,'실거래_전체추이'!$A$7:$A$18,B32))</f>
        <v>0</v>
      </c>
      <c r="G32" s="64">
        <f>IF(E31=0,0,E32/E31-1)</f>
        <v>-1</v>
      </c>
      <c r="H32" s="65" t="str">
        <v/>
      </c>
    </row>
    <row r="33">
      <c r="A33" s="60" t="str">
        <v>다가구 매매</v>
      </c>
      <c r="B33" s="60" t="str">
        <v>2025-10</v>
      </c>
      <c r="C33" s="60" t="str">
        <v>비교 반영</v>
      </c>
      <c r="D33" s="60" t="str">
        <v>그 외 비교 반영월</v>
      </c>
      <c r="E33" s="62">
        <f>SUMIFS('실거래_분석집계원자료'!$E$7:$E$124,'실거래_분석집계원자료'!$A$7:$A$124,B33,'실거래_분석집계원자료'!$D$7:$D$124,A33)</f>
        <v>1</v>
      </c>
      <c r="F33" s="73">
        <f>IF(SUMIFS('실거래_전체추이'!$D$7:$D$18,'실거래_전체추이'!$A$7:$A$18,B33)=0,0,E33/SUMIFS('실거래_전체추이'!$D$7:$D$18,'실거래_전체추이'!$A$7:$A$18,B33))</f>
        <v>0.0007558578987150416</v>
      </c>
      <c r="G33" s="64">
        <f>IF(E32=0,0,E33/E32-1)</f>
        <v>0</v>
      </c>
      <c r="H33" s="65">
        <f>AVERAGE(E31:E33)</f>
        <v>0.6666666666666666</v>
      </c>
    </row>
    <row r="34">
      <c r="A34" s="60" t="str">
        <v>다가구 매매</v>
      </c>
      <c r="B34" s="60" t="str">
        <v>2025-11</v>
      </c>
      <c r="C34" s="60" t="str">
        <v>비교 반영</v>
      </c>
      <c r="D34" s="60" t="str">
        <v>그 외 비교 반영월</v>
      </c>
      <c r="E34" s="62">
        <f>SUMIFS('실거래_분석집계원자료'!$E$7:$E$124,'실거래_분석집계원자료'!$A$7:$A$124,B34,'실거래_분석집계원자료'!$D$7:$D$124,A34)</f>
        <v>0</v>
      </c>
      <c r="F34" s="73">
        <f>IF(SUMIFS('실거래_전체추이'!$D$7:$D$18,'실거래_전체추이'!$A$7:$A$18,B34)=0,0,E34/SUMIFS('실거래_전체추이'!$D$7:$D$18,'실거래_전체추이'!$A$7:$A$18,B34))</f>
        <v>0</v>
      </c>
      <c r="G34" s="64">
        <f>IF(E33=0,0,E34/E33-1)</f>
        <v>-1</v>
      </c>
      <c r="H34" s="65">
        <f>AVERAGE(E32:E34)</f>
        <v>0.3333333333333333</v>
      </c>
    </row>
    <row r="35">
      <c r="A35" s="60" t="str">
        <v>다가구 매매</v>
      </c>
      <c r="B35" s="60" t="str">
        <v>2025-12</v>
      </c>
      <c r="C35" s="60" t="str">
        <v>비교 반영</v>
      </c>
      <c r="D35" s="60" t="str">
        <v>그 외 비교 반영월</v>
      </c>
      <c r="E35" s="62">
        <f>SUMIFS('실거래_분석집계원자료'!$E$7:$E$124,'실거래_분석집계원자료'!$A$7:$A$124,B35,'실거래_분석집계원자료'!$D$7:$D$124,A35)</f>
        <v>0</v>
      </c>
      <c r="F35" s="73">
        <f>IF(SUMIFS('실거래_전체추이'!$D$7:$D$18,'실거래_전체추이'!$A$7:$A$18,B35)=0,0,E35/SUMIFS('실거래_전체추이'!$D$7:$D$18,'실거래_전체추이'!$A$7:$A$18,B35))</f>
        <v>0</v>
      </c>
      <c r="G35" s="64">
        <f>IF(E34=0,0,E35/E34-1)</f>
        <v>0</v>
      </c>
      <c r="H35" s="65">
        <f>AVERAGE(E33:E35)</f>
        <v>0.3333333333333333</v>
      </c>
    </row>
    <row r="36">
      <c r="A36" s="60" t="str">
        <v>다가구 매매</v>
      </c>
      <c r="B36" s="60" t="str">
        <v>2026-01</v>
      </c>
      <c r="C36" s="60" t="str">
        <v>비교 반영</v>
      </c>
      <c r="D36" s="60" t="str">
        <v>직전 비교기간</v>
      </c>
      <c r="E36" s="62">
        <f>SUMIFS('실거래_분석집계원자료'!$E$7:$E$124,'실거래_분석집계원자료'!$A$7:$A$124,B36,'실거래_분석집계원자료'!$D$7:$D$124,A36)</f>
        <v>2</v>
      </c>
      <c r="F36" s="73">
        <f>IF(SUMIFS('실거래_전체추이'!$D$7:$D$18,'실거래_전체추이'!$A$7:$A$18,B36)=0,0,E36/SUMIFS('실거래_전체추이'!$D$7:$D$18,'실거래_전체추이'!$A$7:$A$18,B36))</f>
        <v>0.0015151515151515152</v>
      </c>
      <c r="G36" s="64">
        <f>IF(E35=0,0,E36/E35-1)</f>
        <v>0</v>
      </c>
      <c r="H36" s="65">
        <f>AVERAGE(E34:E36)</f>
        <v>0.6666666666666666</v>
      </c>
    </row>
    <row r="37">
      <c r="A37" s="60" t="str">
        <v>다가구 매매</v>
      </c>
      <c r="B37" s="60" t="str">
        <v>2026-02</v>
      </c>
      <c r="C37" s="60" t="str">
        <v>비교 반영</v>
      </c>
      <c r="D37" s="60" t="str">
        <v>직전 비교기간</v>
      </c>
      <c r="E37" s="62">
        <f>SUMIFS('실거래_분석집계원자료'!$E$7:$E$124,'실거래_분석집계원자료'!$A$7:$A$124,B37,'실거래_분석집계원자료'!$D$7:$D$124,A37)</f>
        <v>0</v>
      </c>
      <c r="F37" s="73">
        <f>IF(SUMIFS('실거래_전체추이'!$D$7:$D$18,'실거래_전체추이'!$A$7:$A$18,B37)=0,0,E37/SUMIFS('실거래_전체추이'!$D$7:$D$18,'실거래_전체추이'!$A$7:$A$18,B37))</f>
        <v>0</v>
      </c>
      <c r="G37" s="64">
        <f>IF(E36=0,0,E37/E36-1)</f>
        <v>-1</v>
      </c>
      <c r="H37" s="65">
        <f>AVERAGE(E35:E37)</f>
        <v>0.6666666666666666</v>
      </c>
    </row>
    <row r="38">
      <c r="A38" s="60" t="str">
        <v>다가구 매매</v>
      </c>
      <c r="B38" s="60" t="str">
        <v>2026-03</v>
      </c>
      <c r="C38" s="60" t="str">
        <v>비교 반영</v>
      </c>
      <c r="D38" s="60" t="str">
        <v>직전 비교기간</v>
      </c>
      <c r="E38" s="62">
        <f>SUMIFS('실거래_분석집계원자료'!$E$7:$E$124,'실거래_분석집계원자료'!$A$7:$A$124,B38,'실거래_분석집계원자료'!$D$7:$D$124,A38)</f>
        <v>0</v>
      </c>
      <c r="F38" s="73">
        <f>IF(SUMIFS('실거래_전체추이'!$D$7:$D$18,'실거래_전체추이'!$A$7:$A$18,B38)=0,0,E38/SUMIFS('실거래_전체추이'!$D$7:$D$18,'실거래_전체추이'!$A$7:$A$18,B38))</f>
        <v>0</v>
      </c>
      <c r="G38" s="64">
        <f>IF(E37=0,0,E38/E37-1)</f>
        <v>0</v>
      </c>
      <c r="H38" s="65">
        <f>AVERAGE(E36:E38)</f>
        <v>0.6666666666666666</v>
      </c>
    </row>
    <row r="39">
      <c r="A39" s="60" t="str">
        <v>다가구 매매</v>
      </c>
      <c r="B39" s="60" t="str">
        <v>2026-04</v>
      </c>
      <c r="C39" s="60" t="str">
        <v>비교 반영</v>
      </c>
      <c r="D39" s="60" t="str">
        <v>최근 비교기간</v>
      </c>
      <c r="E39" s="62">
        <f>SUMIFS('실거래_분석집계원자료'!$E$7:$E$124,'실거래_분석집계원자료'!$A$7:$A$124,B39,'실거래_분석집계원자료'!$D$7:$D$124,A39)</f>
        <v>3</v>
      </c>
      <c r="F39" s="73">
        <f>IF(SUMIFS('실거래_전체추이'!$D$7:$D$18,'실거래_전체추이'!$A$7:$A$18,B39)=0,0,E39/SUMIFS('실거래_전체추이'!$D$7:$D$18,'실거래_전체추이'!$A$7:$A$18,B39))</f>
        <v>0.0035169988276670576</v>
      </c>
      <c r="G39" s="64">
        <f>IF(E38=0,0,E39/E38-1)</f>
        <v>0</v>
      </c>
      <c r="H39" s="65">
        <f>AVERAGE(E37:E39)</f>
        <v>1</v>
      </c>
    </row>
    <row r="40">
      <c r="A40" s="60" t="str">
        <v>다가구 매매</v>
      </c>
      <c r="B40" s="60" t="str">
        <v>2026-05</v>
      </c>
      <c r="C40" s="60" t="str">
        <v>비교 반영</v>
      </c>
      <c r="D40" s="60" t="str">
        <v>최근 비교기간</v>
      </c>
      <c r="E40" s="62">
        <f>SUMIFS('실거래_분석집계원자료'!$E$7:$E$124,'실거래_분석집계원자료'!$A$7:$A$124,B40,'실거래_분석집계원자료'!$D$7:$D$124,A40)</f>
        <v>0</v>
      </c>
      <c r="F40" s="73">
        <f>IF(SUMIFS('실거래_전체추이'!$D$7:$D$18,'실거래_전체추이'!$A$7:$A$18,B40)=0,0,E40/SUMIFS('실거래_전체추이'!$D$7:$D$18,'실거래_전체추이'!$A$7:$A$18,B40))</f>
        <v>0</v>
      </c>
      <c r="G40" s="64">
        <f>IF(E39=0,0,E40/E39-1)</f>
        <v>-1</v>
      </c>
      <c r="H40" s="65">
        <f>AVERAGE(E38:E40)</f>
        <v>1</v>
      </c>
    </row>
    <row r="41">
      <c r="A41" s="60" t="str">
        <v>다가구 매매</v>
      </c>
      <c r="B41" s="60" t="str">
        <v>2026-06</v>
      </c>
      <c r="C41" s="60" t="str">
        <v>비교 반영</v>
      </c>
      <c r="D41" s="60" t="str">
        <v>최근 비교기간</v>
      </c>
      <c r="E41" s="62">
        <f>SUMIFS('실거래_분석집계원자료'!$E$7:$E$124,'실거래_분석집계원자료'!$A$7:$A$124,B41,'실거래_분석집계원자료'!$D$7:$D$124,A41)</f>
        <v>1</v>
      </c>
      <c r="F41" s="73">
        <f>IF(SUMIFS('실거래_전체추이'!$D$7:$D$18,'실거래_전체추이'!$A$7:$A$18,B41)=0,0,E41/SUMIFS('실거래_전체추이'!$D$7:$D$18,'실거래_전체추이'!$A$7:$A$18,B41))</f>
        <v>0.0007272727272727272</v>
      </c>
      <c r="G41" s="64">
        <f>IF(E40=0,0,E41/E40-1)</f>
        <v>0</v>
      </c>
      <c r="H41" s="65">
        <f>AVERAGE(E39:E41)</f>
        <v>1.3333333333333333</v>
      </c>
    </row>
    <row r="42">
      <c r="A42" s="66" t="str">
        <v>다가구 매매</v>
      </c>
      <c r="B42" s="66" t="str">
        <v>2026-07</v>
      </c>
      <c r="C42" s="66" t="str">
        <v>집계 중</v>
      </c>
      <c r="D42" s="66" t="str">
        <v>집계 중 월</v>
      </c>
      <c r="E42" s="68">
        <f>SUMIFS('실거래_분석집계원자료'!$E$7:$E$124,'실거래_분석집계원자료'!$A$7:$A$124,B42,'실거래_분석집계원자료'!$D$7:$D$124,A42)</f>
        <v>0</v>
      </c>
      <c r="F42" s="79">
        <f>IF(SUMIFS('실거래_전체추이'!$D$7:$D$18,'실거래_전체추이'!$A$7:$A$18,B42)=0,0,E42/SUMIFS('실거래_전체추이'!$D$7:$D$18,'실거래_전체추이'!$A$7:$A$18,B42))</f>
        <v>0</v>
      </c>
      <c r="G42" s="70">
        <f>IF(E41=0,0,E42/E41-1)</f>
        <v>-1</v>
      </c>
      <c r="H42" s="71">
        <f>AVERAGE(E40:E42)</f>
        <v>0.3333333333333333</v>
      </c>
    </row>
    <row r="43">
      <c r="A43" s="60" t="str">
        <v>다가구 전월세</v>
      </c>
      <c r="B43" s="60" t="str">
        <v>2025-08</v>
      </c>
      <c r="C43" s="60" t="str">
        <v>비교 반영</v>
      </c>
      <c r="D43" s="60" t="str">
        <v>그 외 비교 반영월</v>
      </c>
      <c r="E43" s="62">
        <f>SUMIFS('실거래_분석집계원자료'!$E$7:$E$124,'실거래_분석집계원자료'!$A$7:$A$124,B43,'실거래_분석집계원자료'!$D$7:$D$124,A43)</f>
        <v>68</v>
      </c>
      <c r="F43" s="73">
        <f>IF(SUMIFS('실거래_전체추이'!$D$7:$D$18,'실거래_전체추이'!$A$7:$A$18,B43)=0,0,E43/SUMIFS('실거래_전체추이'!$D$7:$D$18,'실거래_전체추이'!$A$7:$A$18,B43))</f>
        <v>0.08831168831168831</v>
      </c>
      <c r="G43" s="64" t="str">
        <v/>
      </c>
      <c r="H43" s="65" t="str">
        <v/>
      </c>
    </row>
    <row r="44">
      <c r="A44" s="60" t="str">
        <v>다가구 전월세</v>
      </c>
      <c r="B44" s="60" t="str">
        <v>2025-09</v>
      </c>
      <c r="C44" s="60" t="str">
        <v>비교 반영</v>
      </c>
      <c r="D44" s="60" t="str">
        <v>그 외 비교 반영월</v>
      </c>
      <c r="E44" s="62">
        <f>SUMIFS('실거래_분석집계원자료'!$E$7:$E$124,'실거래_분석집계원자료'!$A$7:$A$124,B44,'실거래_분석집계원자료'!$D$7:$D$124,A44)</f>
        <v>63</v>
      </c>
      <c r="F44" s="73">
        <f>IF(SUMIFS('실거래_전체추이'!$D$7:$D$18,'실거래_전체추이'!$A$7:$A$18,B44)=0,0,E44/SUMIFS('실거래_전체추이'!$D$7:$D$18,'실거래_전체추이'!$A$7:$A$18,B44))</f>
        <v>0.0314214463840399</v>
      </c>
      <c r="G44" s="64">
        <f>IF(E43=0,0,E44/E43-1)</f>
        <v>-0.07352941176470584</v>
      </c>
      <c r="H44" s="65" t="str">
        <v/>
      </c>
    </row>
    <row r="45">
      <c r="A45" s="60" t="str">
        <v>다가구 전월세</v>
      </c>
      <c r="B45" s="60" t="str">
        <v>2025-10</v>
      </c>
      <c r="C45" s="60" t="str">
        <v>비교 반영</v>
      </c>
      <c r="D45" s="60" t="str">
        <v>그 외 비교 반영월</v>
      </c>
      <c r="E45" s="62">
        <f>SUMIFS('실거래_분석집계원자료'!$E$7:$E$124,'실거래_분석집계원자료'!$A$7:$A$124,B45,'실거래_분석집계원자료'!$D$7:$D$124,A45)</f>
        <v>66</v>
      </c>
      <c r="F45" s="73">
        <f>IF(SUMIFS('실거래_전체추이'!$D$7:$D$18,'실거래_전체추이'!$A$7:$A$18,B45)=0,0,E45/SUMIFS('실거래_전체추이'!$D$7:$D$18,'실거래_전체추이'!$A$7:$A$18,B45))</f>
        <v>0.049886621315192746</v>
      </c>
      <c r="G45" s="64">
        <f>IF(E44=0,0,E45/E44-1)</f>
        <v>0.04761904761904767</v>
      </c>
      <c r="H45" s="65">
        <f>AVERAGE(E43:E45)</f>
        <v>65.66666666666667</v>
      </c>
    </row>
    <row r="46">
      <c r="A46" s="60" t="str">
        <v>다가구 전월세</v>
      </c>
      <c r="B46" s="60" t="str">
        <v>2025-11</v>
      </c>
      <c r="C46" s="60" t="str">
        <v>비교 반영</v>
      </c>
      <c r="D46" s="60" t="str">
        <v>그 외 비교 반영월</v>
      </c>
      <c r="E46" s="62">
        <f>SUMIFS('실거래_분석집계원자료'!$E$7:$E$124,'실거래_분석집계원자료'!$A$7:$A$124,B46,'실거래_분석집계원자료'!$D$7:$D$124,A46)</f>
        <v>46</v>
      </c>
      <c r="F46" s="73">
        <f>IF(SUMIFS('실거래_전체추이'!$D$7:$D$18,'실거래_전체추이'!$A$7:$A$18,B46)=0,0,E46/SUMIFS('실거래_전체추이'!$D$7:$D$18,'실거래_전체추이'!$A$7:$A$18,B46))</f>
        <v>0.025813692480359147</v>
      </c>
      <c r="G46" s="64">
        <f>IF(E45=0,0,E46/E45-1)</f>
        <v>-0.303030303030303</v>
      </c>
      <c r="H46" s="65">
        <f>AVERAGE(E44:E46)</f>
        <v>58.333333333333336</v>
      </c>
    </row>
    <row r="47">
      <c r="A47" s="60" t="str">
        <v>다가구 전월세</v>
      </c>
      <c r="B47" s="60" t="str">
        <v>2025-12</v>
      </c>
      <c r="C47" s="60" t="str">
        <v>비교 반영</v>
      </c>
      <c r="D47" s="60" t="str">
        <v>그 외 비교 반영월</v>
      </c>
      <c r="E47" s="62">
        <f>SUMIFS('실거래_분석집계원자료'!$E$7:$E$124,'실거래_분석집계원자료'!$A$7:$A$124,B47,'실거래_분석집계원자료'!$D$7:$D$124,A47)</f>
        <v>50</v>
      </c>
      <c r="F47" s="73">
        <f>IF(SUMIFS('실거래_전체추이'!$D$7:$D$18,'실거래_전체추이'!$A$7:$A$18,B47)=0,0,E47/SUMIFS('실거래_전체추이'!$D$7:$D$18,'실거래_전체추이'!$A$7:$A$18,B47))</f>
        <v>0.036205648081100654</v>
      </c>
      <c r="G47" s="64">
        <f>IF(E46=0,0,E47/E46-1)</f>
        <v>0.08695652173913038</v>
      </c>
      <c r="H47" s="65">
        <f>AVERAGE(E45:E47)</f>
        <v>54</v>
      </c>
    </row>
    <row r="48">
      <c r="A48" s="60" t="str">
        <v>다가구 전월세</v>
      </c>
      <c r="B48" s="60" t="str">
        <v>2026-01</v>
      </c>
      <c r="C48" s="60" t="str">
        <v>비교 반영</v>
      </c>
      <c r="D48" s="60" t="str">
        <v>직전 비교기간</v>
      </c>
      <c r="E48" s="62">
        <f>SUMIFS('실거래_분석집계원자료'!$E$7:$E$124,'실거래_분석집계원자료'!$A$7:$A$124,B48,'실거래_분석집계원자료'!$D$7:$D$124,A48)</f>
        <v>71</v>
      </c>
      <c r="F48" s="73">
        <f>IF(SUMIFS('실거래_전체추이'!$D$7:$D$18,'실거래_전체추이'!$A$7:$A$18,B48)=0,0,E48/SUMIFS('실거래_전체추이'!$D$7:$D$18,'실거래_전체추이'!$A$7:$A$18,B48))</f>
        <v>0.05378787878787879</v>
      </c>
      <c r="G48" s="64">
        <f>IF(E47=0,0,E48/E47-1)</f>
        <v>0.41999999999999993</v>
      </c>
      <c r="H48" s="65">
        <f>AVERAGE(E46:E48)</f>
        <v>55.666666666666664</v>
      </c>
    </row>
    <row r="49">
      <c r="A49" s="60" t="str">
        <v>다가구 전월세</v>
      </c>
      <c r="B49" s="60" t="str">
        <v>2026-02</v>
      </c>
      <c r="C49" s="60" t="str">
        <v>비교 반영</v>
      </c>
      <c r="D49" s="60" t="str">
        <v>직전 비교기간</v>
      </c>
      <c r="E49" s="62">
        <f>SUMIFS('실거래_분석집계원자료'!$E$7:$E$124,'실거래_분석집계원자료'!$A$7:$A$124,B49,'실거래_분석집계원자료'!$D$7:$D$124,A49)</f>
        <v>43</v>
      </c>
      <c r="F49" s="73">
        <f>IF(SUMIFS('실거래_전체추이'!$D$7:$D$18,'실거래_전체추이'!$A$7:$A$18,B49)=0,0,E49/SUMIFS('실거래_전체추이'!$D$7:$D$18,'실거래_전체추이'!$A$7:$A$18,B49))</f>
        <v>0.04689203925845147</v>
      </c>
      <c r="G49" s="64">
        <f>IF(E48=0,0,E49/E48-1)</f>
        <v>-0.3943661971830986</v>
      </c>
      <c r="H49" s="65">
        <f>AVERAGE(E47:E49)</f>
        <v>54.666666666666664</v>
      </c>
    </row>
    <row r="50">
      <c r="A50" s="60" t="str">
        <v>다가구 전월세</v>
      </c>
      <c r="B50" s="60" t="str">
        <v>2026-03</v>
      </c>
      <c r="C50" s="60" t="str">
        <v>비교 반영</v>
      </c>
      <c r="D50" s="60" t="str">
        <v>직전 비교기간</v>
      </c>
      <c r="E50" s="62">
        <f>SUMIFS('실거래_분석집계원자료'!$E$7:$E$124,'실거래_분석집계원자료'!$A$7:$A$124,B50,'실거래_분석집계원자료'!$D$7:$D$124,A50)</f>
        <v>74</v>
      </c>
      <c r="F50" s="73">
        <f>IF(SUMIFS('실거래_전체추이'!$D$7:$D$18,'실거래_전체추이'!$A$7:$A$18,B50)=0,0,E50/SUMIFS('실거래_전체추이'!$D$7:$D$18,'실거래_전체추이'!$A$7:$A$18,B50))</f>
        <v>0.07348560079443893</v>
      </c>
      <c r="G50" s="64">
        <f>IF(E49=0,0,E50/E49-1)</f>
        <v>0.7209302325581395</v>
      </c>
      <c r="H50" s="65">
        <f>AVERAGE(E48:E50)</f>
        <v>62.666666666666664</v>
      </c>
    </row>
    <row r="51">
      <c r="A51" s="60" t="str">
        <v>다가구 전월세</v>
      </c>
      <c r="B51" s="60" t="str">
        <v>2026-04</v>
      </c>
      <c r="C51" s="60" t="str">
        <v>비교 반영</v>
      </c>
      <c r="D51" s="60" t="str">
        <v>최근 비교기간</v>
      </c>
      <c r="E51" s="62">
        <f>SUMIFS('실거래_분석집계원자료'!$E$7:$E$124,'실거래_분석집계원자료'!$A$7:$A$124,B51,'실거래_분석집계원자료'!$D$7:$D$124,A51)</f>
        <v>70</v>
      </c>
      <c r="F51" s="73">
        <f>IF(SUMIFS('실거래_전체추이'!$D$7:$D$18,'실거래_전체추이'!$A$7:$A$18,B51)=0,0,E51/SUMIFS('실거래_전체추이'!$D$7:$D$18,'실거래_전체추이'!$A$7:$A$18,B51))</f>
        <v>0.08206330597889801</v>
      </c>
      <c r="G51" s="64">
        <f>IF(E50=0,0,E51/E50-1)</f>
        <v>-0.05405405405405406</v>
      </c>
      <c r="H51" s="65">
        <f>AVERAGE(E49:E51)</f>
        <v>62.333333333333336</v>
      </c>
    </row>
    <row r="52">
      <c r="A52" s="60" t="str">
        <v>다가구 전월세</v>
      </c>
      <c r="B52" s="60" t="str">
        <v>2026-05</v>
      </c>
      <c r="C52" s="60" t="str">
        <v>비교 반영</v>
      </c>
      <c r="D52" s="60" t="str">
        <v>최근 비교기간</v>
      </c>
      <c r="E52" s="62">
        <f>SUMIFS('실거래_분석집계원자료'!$E$7:$E$124,'실거래_분석집계원자료'!$A$7:$A$124,B52,'실거래_분석집계원자료'!$D$7:$D$124,A52)</f>
        <v>55</v>
      </c>
      <c r="F52" s="73">
        <f>IF(SUMIFS('실거래_전체추이'!$D$7:$D$18,'실거래_전체추이'!$A$7:$A$18,B52)=0,0,E52/SUMIFS('실거래_전체추이'!$D$7:$D$18,'실거래_전체추이'!$A$7:$A$18,B52))</f>
        <v>0.019044321329639888</v>
      </c>
      <c r="G52" s="64">
        <f>IF(E51=0,0,E52/E51-1)</f>
        <v>-0.2142857142857143</v>
      </c>
      <c r="H52" s="65">
        <f>AVERAGE(E50:E52)</f>
        <v>66.33333333333333</v>
      </c>
    </row>
    <row r="53">
      <c r="A53" s="60" t="str">
        <v>다가구 전월세</v>
      </c>
      <c r="B53" s="60" t="str">
        <v>2026-06</v>
      </c>
      <c r="C53" s="60" t="str">
        <v>비교 반영</v>
      </c>
      <c r="D53" s="60" t="str">
        <v>최근 비교기간</v>
      </c>
      <c r="E53" s="62">
        <f>SUMIFS('실거래_분석집계원자료'!$E$7:$E$124,'실거래_분석집계원자료'!$A$7:$A$124,B53,'실거래_분석집계원자료'!$D$7:$D$124,A53)</f>
        <v>56</v>
      </c>
      <c r="F53" s="73">
        <f>IF(SUMIFS('실거래_전체추이'!$D$7:$D$18,'실거래_전체추이'!$A$7:$A$18,B53)=0,0,E53/SUMIFS('실거래_전체추이'!$D$7:$D$18,'실거래_전체추이'!$A$7:$A$18,B53))</f>
        <v>0.04072727272727273</v>
      </c>
      <c r="G53" s="64">
        <f>IF(E52=0,0,E53/E52-1)</f>
        <v>0.018181818181818077</v>
      </c>
      <c r="H53" s="65">
        <f>AVERAGE(E51:E53)</f>
        <v>60.333333333333336</v>
      </c>
    </row>
    <row r="54">
      <c r="A54" s="66" t="str">
        <v>다가구 전월세</v>
      </c>
      <c r="B54" s="66" t="str">
        <v>2026-07</v>
      </c>
      <c r="C54" s="66" t="str">
        <v>집계 중</v>
      </c>
      <c r="D54" s="66" t="str">
        <v>집계 중 월</v>
      </c>
      <c r="E54" s="68">
        <f>SUMIFS('실거래_분석집계원자료'!$E$7:$E$124,'실거래_분석집계원자료'!$A$7:$A$124,B54,'실거래_분석집계원자료'!$D$7:$D$124,A54)</f>
        <v>52</v>
      </c>
      <c r="F54" s="79">
        <f>IF(SUMIFS('실거래_전체추이'!$D$7:$D$18,'실거래_전체추이'!$A$7:$A$18,B54)=0,0,E54/SUMIFS('실거래_전체추이'!$D$7:$D$18,'실거래_전체추이'!$A$7:$A$18,B54))</f>
        <v>0.05733186328555678</v>
      </c>
      <c r="G54" s="70">
        <f>IF(E53=0,0,E54/E53-1)</f>
        <v>-0.0714285714285714</v>
      </c>
      <c r="H54" s="71">
        <f>AVERAGE(E52:E54)</f>
        <v>54.333333333333336</v>
      </c>
    </row>
    <row r="55">
      <c r="A55" s="60" t="str">
        <v>오피스텔 매매</v>
      </c>
      <c r="B55" s="60" t="str">
        <v>2025-08</v>
      </c>
      <c r="C55" s="60" t="str">
        <v>비교 반영</v>
      </c>
      <c r="D55" s="60" t="str">
        <v>그 외 비교 반영월</v>
      </c>
      <c r="E55" s="62">
        <f>SUMIFS('실거래_분석집계원자료'!$E$7:$E$124,'실거래_분석집계원자료'!$A$7:$A$124,B55,'실거래_분석집계원자료'!$D$7:$D$124,A55)</f>
        <v>6</v>
      </c>
      <c r="F55" s="73">
        <f>IF(SUMIFS('실거래_전체추이'!$D$7:$D$18,'실거래_전체추이'!$A$7:$A$18,B55)=0,0,E55/SUMIFS('실거래_전체추이'!$D$7:$D$18,'실거래_전체추이'!$A$7:$A$18,B55))</f>
        <v>0.007792207792207792</v>
      </c>
      <c r="G55" s="64" t="str">
        <v/>
      </c>
      <c r="H55" s="65" t="str">
        <v/>
      </c>
    </row>
    <row r="56">
      <c r="A56" s="60" t="str">
        <v>오피스텔 매매</v>
      </c>
      <c r="B56" s="60" t="str">
        <v>2025-09</v>
      </c>
      <c r="C56" s="60" t="str">
        <v>비교 반영</v>
      </c>
      <c r="D56" s="60" t="str">
        <v>그 외 비교 반영월</v>
      </c>
      <c r="E56" s="62">
        <f>SUMIFS('실거래_분석집계원자료'!$E$7:$E$124,'실거래_분석집계원자료'!$A$7:$A$124,B56,'실거래_분석집계원자료'!$D$7:$D$124,A56)</f>
        <v>9</v>
      </c>
      <c r="F56" s="73">
        <f>IF(SUMIFS('실거래_전체추이'!$D$7:$D$18,'실거래_전체추이'!$A$7:$A$18,B56)=0,0,E56/SUMIFS('실거래_전체추이'!$D$7:$D$18,'실거래_전체추이'!$A$7:$A$18,B56))</f>
        <v>0.004488778054862843</v>
      </c>
      <c r="G56" s="64">
        <f>IF(E55=0,0,E56/E55-1)</f>
        <v>0.5</v>
      </c>
      <c r="H56" s="65" t="str">
        <v/>
      </c>
    </row>
    <row r="57">
      <c r="A57" s="60" t="str">
        <v>오피스텔 매매</v>
      </c>
      <c r="B57" s="60" t="str">
        <v>2025-10</v>
      </c>
      <c r="C57" s="60" t="str">
        <v>비교 반영</v>
      </c>
      <c r="D57" s="60" t="str">
        <v>그 외 비교 반영월</v>
      </c>
      <c r="E57" s="62">
        <f>SUMIFS('실거래_분석집계원자료'!$E$7:$E$124,'실거래_분석집계원자료'!$A$7:$A$124,B57,'실거래_분석집계원자료'!$D$7:$D$124,A57)</f>
        <v>8</v>
      </c>
      <c r="F57" s="73">
        <f>IF(SUMIFS('실거래_전체추이'!$D$7:$D$18,'실거래_전체추이'!$A$7:$A$18,B57)=0,0,E57/SUMIFS('실거래_전체추이'!$D$7:$D$18,'실거래_전체추이'!$A$7:$A$18,B57))</f>
        <v>0.006046863189720333</v>
      </c>
      <c r="G57" s="64">
        <f>IF(E56=0,0,E57/E56-1)</f>
        <v>-0.11111111111111116</v>
      </c>
      <c r="H57" s="65">
        <f>AVERAGE(E55:E57)</f>
        <v>7.666666666666667</v>
      </c>
    </row>
    <row r="58">
      <c r="A58" s="60" t="str">
        <v>오피스텔 매매</v>
      </c>
      <c r="B58" s="60" t="str">
        <v>2025-11</v>
      </c>
      <c r="C58" s="60" t="str">
        <v>비교 반영</v>
      </c>
      <c r="D58" s="60" t="str">
        <v>그 외 비교 반영월</v>
      </c>
      <c r="E58" s="62">
        <f>SUMIFS('실거래_분석집계원자료'!$E$7:$E$124,'실거래_분석집계원자료'!$A$7:$A$124,B58,'실거래_분석집계원자료'!$D$7:$D$124,A58)</f>
        <v>9</v>
      </c>
      <c r="F58" s="73">
        <f>IF(SUMIFS('실거래_전체추이'!$D$7:$D$18,'실거래_전체추이'!$A$7:$A$18,B58)=0,0,E58/SUMIFS('실거래_전체추이'!$D$7:$D$18,'실거래_전체추이'!$A$7:$A$18,B58))</f>
        <v>0.005050505050505051</v>
      </c>
      <c r="G58" s="64">
        <f>IF(E57=0,0,E58/E57-1)</f>
        <v>0.125</v>
      </c>
      <c r="H58" s="65">
        <f>AVERAGE(E56:E58)</f>
        <v>8.666666666666666</v>
      </c>
    </row>
    <row r="59">
      <c r="A59" s="60" t="str">
        <v>오피스텔 매매</v>
      </c>
      <c r="B59" s="60" t="str">
        <v>2025-12</v>
      </c>
      <c r="C59" s="60" t="str">
        <v>비교 반영</v>
      </c>
      <c r="D59" s="60" t="str">
        <v>그 외 비교 반영월</v>
      </c>
      <c r="E59" s="62">
        <f>SUMIFS('실거래_분석집계원자료'!$E$7:$E$124,'실거래_분석집계원자료'!$A$7:$A$124,B59,'실거래_분석집계원자료'!$D$7:$D$124,A59)</f>
        <v>7</v>
      </c>
      <c r="F59" s="73">
        <f>IF(SUMIFS('실거래_전체추이'!$D$7:$D$18,'실거래_전체추이'!$A$7:$A$18,B59)=0,0,E59/SUMIFS('실거래_전체추이'!$D$7:$D$18,'실거래_전체추이'!$A$7:$A$18,B59))</f>
        <v>0.005068790731354091</v>
      </c>
      <c r="G59" s="64">
        <f>IF(E58=0,0,E59/E58-1)</f>
        <v>-0.2222222222222222</v>
      </c>
      <c r="H59" s="65">
        <f>AVERAGE(E57:E59)</f>
        <v>8</v>
      </c>
    </row>
    <row r="60">
      <c r="A60" s="60" t="str">
        <v>오피스텔 매매</v>
      </c>
      <c r="B60" s="60" t="str">
        <v>2026-01</v>
      </c>
      <c r="C60" s="60" t="str">
        <v>비교 반영</v>
      </c>
      <c r="D60" s="60" t="str">
        <v>직전 비교기간</v>
      </c>
      <c r="E60" s="62">
        <f>SUMIFS('실거래_분석집계원자료'!$E$7:$E$124,'실거래_분석집계원자료'!$A$7:$A$124,B60,'실거래_분석집계원자료'!$D$7:$D$124,A60)</f>
        <v>16</v>
      </c>
      <c r="F60" s="73">
        <f>IF(SUMIFS('실거래_전체추이'!$D$7:$D$18,'실거래_전체추이'!$A$7:$A$18,B60)=0,0,E60/SUMIFS('실거래_전체추이'!$D$7:$D$18,'실거래_전체추이'!$A$7:$A$18,B60))</f>
        <v>0.012121212121212121</v>
      </c>
      <c r="G60" s="64">
        <f>IF(E59=0,0,E60/E59-1)</f>
        <v>1.2857142857142856</v>
      </c>
      <c r="H60" s="65">
        <f>AVERAGE(E58:E60)</f>
        <v>10.666666666666666</v>
      </c>
    </row>
    <row r="61">
      <c r="A61" s="60" t="str">
        <v>오피스텔 매매</v>
      </c>
      <c r="B61" s="60" t="str">
        <v>2026-02</v>
      </c>
      <c r="C61" s="60" t="str">
        <v>비교 반영</v>
      </c>
      <c r="D61" s="60" t="str">
        <v>직전 비교기간</v>
      </c>
      <c r="E61" s="62">
        <f>SUMIFS('실거래_분석집계원자료'!$E$7:$E$124,'실거래_분석집계원자료'!$A$7:$A$124,B61,'실거래_분석집계원자료'!$D$7:$D$124,A61)</f>
        <v>14</v>
      </c>
      <c r="F61" s="73">
        <f>IF(SUMIFS('실거래_전체추이'!$D$7:$D$18,'실거래_전체추이'!$A$7:$A$18,B61)=0,0,E61/SUMIFS('실거래_전체추이'!$D$7:$D$18,'실거래_전체추이'!$A$7:$A$18,B61))</f>
        <v>0.015267175572519083</v>
      </c>
      <c r="G61" s="64">
        <f>IF(E60=0,0,E61/E60-1)</f>
        <v>-0.125</v>
      </c>
      <c r="H61" s="65">
        <f>AVERAGE(E59:E61)</f>
        <v>12.333333333333334</v>
      </c>
    </row>
    <row r="62">
      <c r="A62" s="60" t="str">
        <v>오피스텔 매매</v>
      </c>
      <c r="B62" s="60" t="str">
        <v>2026-03</v>
      </c>
      <c r="C62" s="60" t="str">
        <v>비교 반영</v>
      </c>
      <c r="D62" s="60" t="str">
        <v>직전 비교기간</v>
      </c>
      <c r="E62" s="62">
        <f>SUMIFS('실거래_분석집계원자료'!$E$7:$E$124,'실거래_분석집계원자료'!$A$7:$A$124,B62,'실거래_분석집계원자료'!$D$7:$D$124,A62)</f>
        <v>14</v>
      </c>
      <c r="F62" s="73">
        <f>IF(SUMIFS('실거래_전체추이'!$D$7:$D$18,'실거래_전체추이'!$A$7:$A$18,B62)=0,0,E62/SUMIFS('실거래_전체추이'!$D$7:$D$18,'실거래_전체추이'!$A$7:$A$18,B62))</f>
        <v>0.013902681231380337</v>
      </c>
      <c r="G62" s="64">
        <f>IF(E61=0,0,E62/E61-1)</f>
        <v>0</v>
      </c>
      <c r="H62" s="65">
        <f>AVERAGE(E60:E62)</f>
        <v>14.666666666666666</v>
      </c>
    </row>
    <row r="63">
      <c r="A63" s="60" t="str">
        <v>오피스텔 매매</v>
      </c>
      <c r="B63" s="60" t="str">
        <v>2026-04</v>
      </c>
      <c r="C63" s="60" t="str">
        <v>비교 반영</v>
      </c>
      <c r="D63" s="60" t="str">
        <v>최근 비교기간</v>
      </c>
      <c r="E63" s="62">
        <f>SUMIFS('실거래_분석집계원자료'!$E$7:$E$124,'실거래_분석집계원자료'!$A$7:$A$124,B63,'실거래_분석집계원자료'!$D$7:$D$124,A63)</f>
        <v>7</v>
      </c>
      <c r="F63" s="73">
        <f>IF(SUMIFS('실거래_전체추이'!$D$7:$D$18,'실거래_전체추이'!$A$7:$A$18,B63)=0,0,E63/SUMIFS('실거래_전체추이'!$D$7:$D$18,'실거래_전체추이'!$A$7:$A$18,B63))</f>
        <v>0.008206330597889801</v>
      </c>
      <c r="G63" s="64">
        <f>IF(E62=0,0,E63/E62-1)</f>
        <v>-0.5</v>
      </c>
      <c r="H63" s="65">
        <f>AVERAGE(E61:E63)</f>
        <v>11.666666666666666</v>
      </c>
    </row>
    <row r="64">
      <c r="A64" s="60" t="str">
        <v>오피스텔 매매</v>
      </c>
      <c r="B64" s="60" t="str">
        <v>2026-05</v>
      </c>
      <c r="C64" s="60" t="str">
        <v>비교 반영</v>
      </c>
      <c r="D64" s="60" t="str">
        <v>최근 비교기간</v>
      </c>
      <c r="E64" s="62">
        <f>SUMIFS('실거래_분석집계원자료'!$E$7:$E$124,'실거래_분석집계원자료'!$A$7:$A$124,B64,'실거래_분석집계원자료'!$D$7:$D$124,A64)</f>
        <v>10</v>
      </c>
      <c r="F64" s="73">
        <f>IF(SUMIFS('실거래_전체추이'!$D$7:$D$18,'실거래_전체추이'!$A$7:$A$18,B64)=0,0,E64/SUMIFS('실거래_전체추이'!$D$7:$D$18,'실거래_전체추이'!$A$7:$A$18,B64))</f>
        <v>0.0034626038781163434</v>
      </c>
      <c r="G64" s="64">
        <f>IF(E63=0,0,E64/E63-1)</f>
        <v>0.4285714285714286</v>
      </c>
      <c r="H64" s="65">
        <f>AVERAGE(E62:E64)</f>
        <v>10.333333333333334</v>
      </c>
    </row>
    <row r="65">
      <c r="A65" s="60" t="str">
        <v>오피스텔 매매</v>
      </c>
      <c r="B65" s="60" t="str">
        <v>2026-06</v>
      </c>
      <c r="C65" s="60" t="str">
        <v>비교 반영</v>
      </c>
      <c r="D65" s="60" t="str">
        <v>최근 비교기간</v>
      </c>
      <c r="E65" s="62">
        <f>SUMIFS('실거래_분석집계원자료'!$E$7:$E$124,'실거래_분석집계원자료'!$A$7:$A$124,B65,'실거래_분석집계원자료'!$D$7:$D$124,A65)</f>
        <v>9</v>
      </c>
      <c r="F65" s="73">
        <f>IF(SUMIFS('실거래_전체추이'!$D$7:$D$18,'실거래_전체추이'!$A$7:$A$18,B65)=0,0,E65/SUMIFS('실거래_전체추이'!$D$7:$D$18,'실거래_전체추이'!$A$7:$A$18,B65))</f>
        <v>0.006545454545454545</v>
      </c>
      <c r="G65" s="64">
        <f>IF(E64=0,0,E65/E64-1)</f>
        <v>-0.09999999999999998</v>
      </c>
      <c r="H65" s="65">
        <f>AVERAGE(E63:E65)</f>
        <v>8.666666666666666</v>
      </c>
    </row>
    <row r="66">
      <c r="A66" s="66" t="str">
        <v>오피스텔 매매</v>
      </c>
      <c r="B66" s="66" t="str">
        <v>2026-07</v>
      </c>
      <c r="C66" s="66" t="str">
        <v>집계 중</v>
      </c>
      <c r="D66" s="66" t="str">
        <v>집계 중 월</v>
      </c>
      <c r="E66" s="68">
        <f>SUMIFS('실거래_분석집계원자료'!$E$7:$E$124,'실거래_분석집계원자료'!$A$7:$A$124,B66,'실거래_분석집계원자료'!$D$7:$D$124,A66)</f>
        <v>9</v>
      </c>
      <c r="F66" s="79">
        <f>IF(SUMIFS('실거래_전체추이'!$D$7:$D$18,'실거래_전체추이'!$A$7:$A$18,B66)=0,0,E66/SUMIFS('실거래_전체추이'!$D$7:$D$18,'실거래_전체추이'!$A$7:$A$18,B66))</f>
        <v>0.009922822491730982</v>
      </c>
      <c r="G66" s="70">
        <f>IF(E65=0,0,E66/E65-1)</f>
        <v>0</v>
      </c>
      <c r="H66" s="71">
        <f>AVERAGE(E64:E66)</f>
        <v>9.333333333333334</v>
      </c>
    </row>
    <row r="67">
      <c r="A67" s="60" t="str">
        <v>오피스텔 전월세</v>
      </c>
      <c r="B67" s="60" t="str">
        <v>2025-08</v>
      </c>
      <c r="C67" s="60" t="str">
        <v>비교 반영</v>
      </c>
      <c r="D67" s="60" t="str">
        <v>그 외 비교 반영월</v>
      </c>
      <c r="E67" s="62">
        <f>SUMIFS('실거래_분석집계원자료'!$E$7:$E$124,'실거래_분석집계원자료'!$A$7:$A$124,B67,'실거래_분석집계원자료'!$D$7:$D$124,A67)</f>
        <v>145</v>
      </c>
      <c r="F67" s="73">
        <f>IF(SUMIFS('실거래_전체추이'!$D$7:$D$18,'실거래_전체추이'!$A$7:$A$18,B67)=0,0,E67/SUMIFS('실거래_전체추이'!$D$7:$D$18,'실거래_전체추이'!$A$7:$A$18,B67))</f>
        <v>0.18831168831168832</v>
      </c>
      <c r="G67" s="64" t="str">
        <v/>
      </c>
      <c r="H67" s="65" t="str">
        <v/>
      </c>
    </row>
    <row r="68">
      <c r="A68" s="60" t="str">
        <v>오피스텔 전월세</v>
      </c>
      <c r="B68" s="60" t="str">
        <v>2025-09</v>
      </c>
      <c r="C68" s="60" t="str">
        <v>비교 반영</v>
      </c>
      <c r="D68" s="60" t="str">
        <v>그 외 비교 반영월</v>
      </c>
      <c r="E68" s="62">
        <f>SUMIFS('실거래_분석집계원자료'!$E$7:$E$124,'실거래_분석집계원자료'!$A$7:$A$124,B68,'실거래_분석집계원자료'!$D$7:$D$124,A68)</f>
        <v>179</v>
      </c>
      <c r="F68" s="73">
        <f>IF(SUMIFS('실거래_전체추이'!$D$7:$D$18,'실거래_전체추이'!$A$7:$A$18,B68)=0,0,E68/SUMIFS('실거래_전체추이'!$D$7:$D$18,'실거래_전체추이'!$A$7:$A$18,B68))</f>
        <v>0.08927680798004987</v>
      </c>
      <c r="G68" s="64">
        <f>IF(E67=0,0,E68/E67-1)</f>
        <v>0.23448275862068968</v>
      </c>
      <c r="H68" s="65" t="str">
        <v/>
      </c>
    </row>
    <row r="69">
      <c r="A69" s="60" t="str">
        <v>오피스텔 전월세</v>
      </c>
      <c r="B69" s="60" t="str">
        <v>2025-10</v>
      </c>
      <c r="C69" s="60" t="str">
        <v>비교 반영</v>
      </c>
      <c r="D69" s="60" t="str">
        <v>그 외 비교 반영월</v>
      </c>
      <c r="E69" s="62">
        <f>SUMIFS('실거래_분석집계원자료'!$E$7:$E$124,'실거래_분석집계원자료'!$A$7:$A$124,B69,'실거래_분석집계원자료'!$D$7:$D$124,A69)</f>
        <v>146</v>
      </c>
      <c r="F69" s="73">
        <f>IF(SUMIFS('실거래_전체추이'!$D$7:$D$18,'실거래_전체추이'!$A$7:$A$18,B69)=0,0,E69/SUMIFS('실거래_전체추이'!$D$7:$D$18,'실거래_전체추이'!$A$7:$A$18,B69))</f>
        <v>0.11035525321239607</v>
      </c>
      <c r="G69" s="64">
        <f>IF(E68=0,0,E69/E68-1)</f>
        <v>-0.1843575418994413</v>
      </c>
      <c r="H69" s="65">
        <f>AVERAGE(E67:E69)</f>
        <v>156.66666666666666</v>
      </c>
    </row>
    <row r="70">
      <c r="A70" s="60" t="str">
        <v>오피스텔 전월세</v>
      </c>
      <c r="B70" s="60" t="str">
        <v>2025-11</v>
      </c>
      <c r="C70" s="60" t="str">
        <v>비교 반영</v>
      </c>
      <c r="D70" s="60" t="str">
        <v>그 외 비교 반영월</v>
      </c>
      <c r="E70" s="62">
        <f>SUMIFS('실거래_분석집계원자료'!$E$7:$E$124,'실거래_분석집계원자료'!$A$7:$A$124,B70,'실거래_분석집계원자료'!$D$7:$D$124,A70)</f>
        <v>177</v>
      </c>
      <c r="F70" s="73">
        <f>IF(SUMIFS('실거래_전체추이'!$D$7:$D$18,'실거래_전체추이'!$A$7:$A$18,B70)=0,0,E70/SUMIFS('실거래_전체추이'!$D$7:$D$18,'실거래_전체추이'!$A$7:$A$18,B70))</f>
        <v>0.09932659932659933</v>
      </c>
      <c r="G70" s="64">
        <f>IF(E69=0,0,E70/E69-1)</f>
        <v>0.21232876712328763</v>
      </c>
      <c r="H70" s="65">
        <f>AVERAGE(E68:E70)</f>
        <v>167.33333333333334</v>
      </c>
    </row>
    <row r="71">
      <c r="A71" s="60" t="str">
        <v>오피스텔 전월세</v>
      </c>
      <c r="B71" s="60" t="str">
        <v>2025-12</v>
      </c>
      <c r="C71" s="60" t="str">
        <v>비교 반영</v>
      </c>
      <c r="D71" s="60" t="str">
        <v>그 외 비교 반영월</v>
      </c>
      <c r="E71" s="62">
        <f>SUMIFS('실거래_분석집계원자료'!$E$7:$E$124,'실거래_분석집계원자료'!$A$7:$A$124,B71,'실거래_분석집계원자료'!$D$7:$D$124,A71)</f>
        <v>158</v>
      </c>
      <c r="F71" s="73">
        <f>IF(SUMIFS('실거래_전체추이'!$D$7:$D$18,'실거래_전체추이'!$A$7:$A$18,B71)=0,0,E71/SUMIFS('실거래_전체추이'!$D$7:$D$18,'실거래_전체추이'!$A$7:$A$18,B71))</f>
        <v>0.11440984793627806</v>
      </c>
      <c r="G71" s="64">
        <f>IF(E70=0,0,E71/E70-1)</f>
        <v>-0.10734463276836159</v>
      </c>
      <c r="H71" s="65">
        <f>AVERAGE(E69:E71)</f>
        <v>160.33333333333334</v>
      </c>
    </row>
    <row r="72">
      <c r="A72" s="60" t="str">
        <v>오피스텔 전월세</v>
      </c>
      <c r="B72" s="60" t="str">
        <v>2026-01</v>
      </c>
      <c r="C72" s="60" t="str">
        <v>비교 반영</v>
      </c>
      <c r="D72" s="60" t="str">
        <v>직전 비교기간</v>
      </c>
      <c r="E72" s="62">
        <f>SUMIFS('실거래_분석집계원자료'!$E$7:$E$124,'실거래_분석집계원자료'!$A$7:$A$124,B72,'실거래_분석집계원자료'!$D$7:$D$124,A72)</f>
        <v>220</v>
      </c>
      <c r="F72" s="73">
        <f>IF(SUMIFS('실거래_전체추이'!$D$7:$D$18,'실거래_전체추이'!$A$7:$A$18,B72)=0,0,E72/SUMIFS('실거래_전체추이'!$D$7:$D$18,'실거래_전체추이'!$A$7:$A$18,B72))</f>
        <v>0.16666666666666666</v>
      </c>
      <c r="G72" s="64">
        <f>IF(E71=0,0,E72/E71-1)</f>
        <v>0.39240506329113933</v>
      </c>
      <c r="H72" s="65">
        <f>AVERAGE(E70:E72)</f>
        <v>185</v>
      </c>
    </row>
    <row r="73">
      <c r="A73" s="60" t="str">
        <v>오피스텔 전월세</v>
      </c>
      <c r="B73" s="60" t="str">
        <v>2026-02</v>
      </c>
      <c r="C73" s="60" t="str">
        <v>비교 반영</v>
      </c>
      <c r="D73" s="60" t="str">
        <v>직전 비교기간</v>
      </c>
      <c r="E73" s="62">
        <f>SUMIFS('실거래_분석집계원자료'!$E$7:$E$124,'실거래_분석집계원자료'!$A$7:$A$124,B73,'실거래_분석집계원자료'!$D$7:$D$124,A73)</f>
        <v>166</v>
      </c>
      <c r="F73" s="73">
        <f>IF(SUMIFS('실거래_전체추이'!$D$7:$D$18,'실거래_전체추이'!$A$7:$A$18,B73)=0,0,E73/SUMIFS('실거래_전체추이'!$D$7:$D$18,'실거래_전체추이'!$A$7:$A$18,B73))</f>
        <v>0.18102508178844057</v>
      </c>
      <c r="G73" s="64">
        <f>IF(E72=0,0,E73/E72-1)</f>
        <v>-0.24545454545454548</v>
      </c>
      <c r="H73" s="65">
        <f>AVERAGE(E71:E73)</f>
        <v>181.33333333333334</v>
      </c>
    </row>
    <row r="74">
      <c r="A74" s="60" t="str">
        <v>오피스텔 전월세</v>
      </c>
      <c r="B74" s="60" t="str">
        <v>2026-03</v>
      </c>
      <c r="C74" s="60" t="str">
        <v>비교 반영</v>
      </c>
      <c r="D74" s="60" t="str">
        <v>직전 비교기간</v>
      </c>
      <c r="E74" s="62">
        <f>SUMIFS('실거래_분석집계원자료'!$E$7:$E$124,'실거래_분석집계원자료'!$A$7:$A$124,B74,'실거래_분석집계원자료'!$D$7:$D$124,A74)</f>
        <v>177</v>
      </c>
      <c r="F74" s="73">
        <f>IF(SUMIFS('실거래_전체추이'!$D$7:$D$18,'실거래_전체추이'!$A$7:$A$18,B74)=0,0,E74/SUMIFS('실거래_전체추이'!$D$7:$D$18,'실거래_전체추이'!$A$7:$A$18,B74))</f>
        <v>0.17576961271102284</v>
      </c>
      <c r="G74" s="64">
        <f>IF(E73=0,0,E74/E73-1)</f>
        <v>0.06626506024096379</v>
      </c>
      <c r="H74" s="65">
        <f>AVERAGE(E72:E74)</f>
        <v>187.66666666666666</v>
      </c>
    </row>
    <row r="75">
      <c r="A75" s="60" t="str">
        <v>오피스텔 전월세</v>
      </c>
      <c r="B75" s="60" t="str">
        <v>2026-04</v>
      </c>
      <c r="C75" s="60" t="str">
        <v>비교 반영</v>
      </c>
      <c r="D75" s="60" t="str">
        <v>최근 비교기간</v>
      </c>
      <c r="E75" s="62">
        <f>SUMIFS('실거래_분석집계원자료'!$E$7:$E$124,'실거래_분석집계원자료'!$A$7:$A$124,B75,'실거래_분석집계원자료'!$D$7:$D$124,A75)</f>
        <v>142</v>
      </c>
      <c r="F75" s="73">
        <f>IF(SUMIFS('실거래_전체추이'!$D$7:$D$18,'실거래_전체추이'!$A$7:$A$18,B75)=0,0,E75/SUMIFS('실거래_전체추이'!$D$7:$D$18,'실거래_전체추이'!$A$7:$A$18,B75))</f>
        <v>0.16647127784290738</v>
      </c>
      <c r="G75" s="64">
        <f>IF(E74=0,0,E75/E74-1)</f>
        <v>-0.19774011299435024</v>
      </c>
      <c r="H75" s="65">
        <f>AVERAGE(E73:E75)</f>
        <v>161.66666666666666</v>
      </c>
    </row>
    <row r="76">
      <c r="A76" s="60" t="str">
        <v>오피스텔 전월세</v>
      </c>
      <c r="B76" s="60" t="str">
        <v>2026-05</v>
      </c>
      <c r="C76" s="60" t="str">
        <v>비교 반영</v>
      </c>
      <c r="D76" s="60" t="str">
        <v>최근 비교기간</v>
      </c>
      <c r="E76" s="62">
        <f>SUMIFS('실거래_분석집계원자료'!$E$7:$E$124,'실거래_분석집계원자료'!$A$7:$A$124,B76,'실거래_분석집계원자료'!$D$7:$D$124,A76)</f>
        <v>124</v>
      </c>
      <c r="F76" s="73">
        <f>IF(SUMIFS('실거래_전체추이'!$D$7:$D$18,'실거래_전체추이'!$A$7:$A$18,B76)=0,0,E76/SUMIFS('실거래_전체추이'!$D$7:$D$18,'실거래_전체추이'!$A$7:$A$18,B76))</f>
        <v>0.04293628808864266</v>
      </c>
      <c r="G76" s="64">
        <f>IF(E75=0,0,E76/E75-1)</f>
        <v>-0.12676056338028174</v>
      </c>
      <c r="H76" s="65">
        <f>AVERAGE(E74:E76)</f>
        <v>147.66666666666666</v>
      </c>
    </row>
    <row r="77">
      <c r="A77" s="60" t="str">
        <v>오피스텔 전월세</v>
      </c>
      <c r="B77" s="60" t="str">
        <v>2026-06</v>
      </c>
      <c r="C77" s="60" t="str">
        <v>비교 반영</v>
      </c>
      <c r="D77" s="60" t="str">
        <v>최근 비교기간</v>
      </c>
      <c r="E77" s="62">
        <f>SUMIFS('실거래_분석집계원자료'!$E$7:$E$124,'실거래_분석집계원자료'!$A$7:$A$124,B77,'실거래_분석집계원자료'!$D$7:$D$124,A77)</f>
        <v>112</v>
      </c>
      <c r="F77" s="73">
        <f>IF(SUMIFS('실거래_전체추이'!$D$7:$D$18,'실거래_전체추이'!$A$7:$A$18,B77)=0,0,E77/SUMIFS('실거래_전체추이'!$D$7:$D$18,'실거래_전체추이'!$A$7:$A$18,B77))</f>
        <v>0.08145454545454546</v>
      </c>
      <c r="G77" s="64">
        <f>IF(E76=0,0,E77/E76-1)</f>
        <v>-0.09677419354838712</v>
      </c>
      <c r="H77" s="65">
        <f>AVERAGE(E75:E77)</f>
        <v>126</v>
      </c>
    </row>
    <row r="78">
      <c r="A78" s="66" t="str">
        <v>오피스텔 전월세</v>
      </c>
      <c r="B78" s="66" t="str">
        <v>2026-07</v>
      </c>
      <c r="C78" s="66" t="str">
        <v>집계 중</v>
      </c>
      <c r="D78" s="66" t="str">
        <v>집계 중 월</v>
      </c>
      <c r="E78" s="68">
        <f>SUMIFS('실거래_분석집계원자료'!$E$7:$E$124,'실거래_분석집계원자료'!$A$7:$A$124,B78,'실거래_분석집계원자료'!$D$7:$D$124,A78)</f>
        <v>96</v>
      </c>
      <c r="F78" s="79">
        <f>IF(SUMIFS('실거래_전체추이'!$D$7:$D$18,'실거래_전체추이'!$A$7:$A$18,B78)=0,0,E78/SUMIFS('실거래_전체추이'!$D$7:$D$18,'실거래_전체추이'!$A$7:$A$18,B78))</f>
        <v>0.10584343991179714</v>
      </c>
      <c r="G78" s="70">
        <f>IF(E77=0,0,E78/E77-1)</f>
        <v>-0.1428571428571429</v>
      </c>
      <c r="H78" s="71">
        <f>AVERAGE(E76:E78)</f>
        <v>110.66666666666667</v>
      </c>
    </row>
    <row r="79">
      <c r="A79" s="60" t="str">
        <v>토지</v>
      </c>
      <c r="B79" s="60" t="str">
        <v>2025-08</v>
      </c>
      <c r="C79" s="60" t="str">
        <v>비교 반영</v>
      </c>
      <c r="D79" s="60" t="str">
        <v>그 외 비교 반영월</v>
      </c>
      <c r="E79" s="62">
        <f>SUMIFS('실거래_분석집계원자료'!$E$7:$E$124,'실거래_분석집계원자료'!$A$7:$A$124,B79,'실거래_분석집계원자료'!$D$7:$D$124,A79)</f>
        <v>0</v>
      </c>
      <c r="F79" s="73">
        <f>IF(SUMIFS('실거래_전체추이'!$D$7:$D$18,'실거래_전체추이'!$A$7:$A$18,B79)=0,0,E79/SUMIFS('실거래_전체추이'!$D$7:$D$18,'실거래_전체추이'!$A$7:$A$18,B79))</f>
        <v>0</v>
      </c>
      <c r="G79" s="64" t="str">
        <v/>
      </c>
      <c r="H79" s="65" t="str">
        <v/>
      </c>
    </row>
    <row r="80">
      <c r="A80" s="60" t="str">
        <v>토지</v>
      </c>
      <c r="B80" s="60" t="str">
        <v>2025-09</v>
      </c>
      <c r="C80" s="60" t="str">
        <v>비교 반영</v>
      </c>
      <c r="D80" s="60" t="str">
        <v>그 외 비교 반영월</v>
      </c>
      <c r="E80" s="62">
        <f>SUMIFS('실거래_분석집계원자료'!$E$7:$E$124,'실거래_분석집계원자료'!$A$7:$A$124,B80,'실거래_분석집계원자료'!$D$7:$D$124,A80)</f>
        <v>2</v>
      </c>
      <c r="F80" s="73">
        <f>IF(SUMIFS('실거래_전체추이'!$D$7:$D$18,'실거래_전체추이'!$A$7:$A$18,B80)=0,0,E80/SUMIFS('실거래_전체추이'!$D$7:$D$18,'실거래_전체추이'!$A$7:$A$18,B80))</f>
        <v>0.000997506234413965</v>
      </c>
      <c r="G80" s="64">
        <f>IF(E79=0,0,E80/E79-1)</f>
        <v>0</v>
      </c>
      <c r="H80" s="65" t="str">
        <v/>
      </c>
    </row>
    <row r="81">
      <c r="A81" s="60" t="str">
        <v>토지</v>
      </c>
      <c r="B81" s="60" t="str">
        <v>2025-10</v>
      </c>
      <c r="C81" s="60" t="str">
        <v>비교 반영</v>
      </c>
      <c r="D81" s="60" t="str">
        <v>그 외 비교 반영월</v>
      </c>
      <c r="E81" s="62">
        <f>SUMIFS('실거래_분석집계원자료'!$E$7:$E$124,'실거래_분석집계원자료'!$A$7:$A$124,B81,'실거래_분석집계원자료'!$D$7:$D$124,A81)</f>
        <v>2</v>
      </c>
      <c r="F81" s="73">
        <f>IF(SUMIFS('실거래_전체추이'!$D$7:$D$18,'실거래_전체추이'!$A$7:$A$18,B81)=0,0,E81/SUMIFS('실거래_전체추이'!$D$7:$D$18,'실거래_전체추이'!$A$7:$A$18,B81))</f>
        <v>0.0015117157974300832</v>
      </c>
      <c r="G81" s="64">
        <f>IF(E80=0,0,E81/E80-1)</f>
        <v>0</v>
      </c>
      <c r="H81" s="65">
        <f>AVERAGE(E79:E81)</f>
        <v>1.3333333333333333</v>
      </c>
    </row>
    <row r="82">
      <c r="A82" s="60" t="str">
        <v>토지</v>
      </c>
      <c r="B82" s="60" t="str">
        <v>2025-11</v>
      </c>
      <c r="C82" s="60" t="str">
        <v>비교 반영</v>
      </c>
      <c r="D82" s="60" t="str">
        <v>그 외 비교 반영월</v>
      </c>
      <c r="E82" s="62">
        <f>SUMIFS('실거래_분석집계원자료'!$E$7:$E$124,'실거래_분석집계원자료'!$A$7:$A$124,B82,'실거래_분석집계원자료'!$D$7:$D$124,A82)</f>
        <v>3</v>
      </c>
      <c r="F82" s="73">
        <f>IF(SUMIFS('실거래_전체추이'!$D$7:$D$18,'실거래_전체추이'!$A$7:$A$18,B82)=0,0,E82/SUMIFS('실거래_전체추이'!$D$7:$D$18,'실거래_전체추이'!$A$7:$A$18,B82))</f>
        <v>0.0016835016835016834</v>
      </c>
      <c r="G82" s="64">
        <f>IF(E81=0,0,E82/E81-1)</f>
        <v>0.5</v>
      </c>
      <c r="H82" s="65">
        <f>AVERAGE(E80:E82)</f>
        <v>2.3333333333333335</v>
      </c>
    </row>
    <row r="83">
      <c r="A83" s="60" t="str">
        <v>토지</v>
      </c>
      <c r="B83" s="60" t="str">
        <v>2025-12</v>
      </c>
      <c r="C83" s="60" t="str">
        <v>비교 반영</v>
      </c>
      <c r="D83" s="60" t="str">
        <v>그 외 비교 반영월</v>
      </c>
      <c r="E83" s="62">
        <f>SUMIFS('실거래_분석집계원자료'!$E$7:$E$124,'실거래_분석집계원자료'!$A$7:$A$124,B83,'실거래_분석집계원자료'!$D$7:$D$124,A83)</f>
        <v>0</v>
      </c>
      <c r="F83" s="73">
        <f>IF(SUMIFS('실거래_전체추이'!$D$7:$D$18,'실거래_전체추이'!$A$7:$A$18,B83)=0,0,E83/SUMIFS('실거래_전체추이'!$D$7:$D$18,'실거래_전체추이'!$A$7:$A$18,B83))</f>
        <v>0</v>
      </c>
      <c r="G83" s="64">
        <f>IF(E82=0,0,E83/E82-1)</f>
        <v>-1</v>
      </c>
      <c r="H83" s="65">
        <f>AVERAGE(E81:E83)</f>
        <v>1.6666666666666667</v>
      </c>
    </row>
    <row r="84">
      <c r="A84" s="60" t="str">
        <v>토지</v>
      </c>
      <c r="B84" s="60" t="str">
        <v>2026-01</v>
      </c>
      <c r="C84" s="60" t="str">
        <v>비교 반영</v>
      </c>
      <c r="D84" s="60" t="str">
        <v>직전 비교기간</v>
      </c>
      <c r="E84" s="62">
        <f>SUMIFS('실거래_분석집계원자료'!$E$7:$E$124,'실거래_분석집계원자료'!$A$7:$A$124,B84,'실거래_분석집계원자료'!$D$7:$D$124,A84)</f>
        <v>1</v>
      </c>
      <c r="F84" s="73">
        <f>IF(SUMIFS('실거래_전체추이'!$D$7:$D$18,'실거래_전체추이'!$A$7:$A$18,B84)=0,0,E84/SUMIFS('실거래_전체추이'!$D$7:$D$18,'실거래_전체추이'!$A$7:$A$18,B84))</f>
        <v>0.0007575757575757576</v>
      </c>
      <c r="G84" s="64">
        <f>IF(E83=0,0,E84/E83-1)</f>
        <v>0</v>
      </c>
      <c r="H84" s="65">
        <f>AVERAGE(E82:E84)</f>
        <v>1.3333333333333333</v>
      </c>
    </row>
    <row r="85">
      <c r="A85" s="60" t="str">
        <v>토지</v>
      </c>
      <c r="B85" s="60" t="str">
        <v>2026-02</v>
      </c>
      <c r="C85" s="60" t="str">
        <v>비교 반영</v>
      </c>
      <c r="D85" s="60" t="str">
        <v>직전 비교기간</v>
      </c>
      <c r="E85" s="62">
        <f>SUMIFS('실거래_분석집계원자료'!$E$7:$E$124,'실거래_분석집계원자료'!$A$7:$A$124,B85,'실거래_분석집계원자료'!$D$7:$D$124,A85)</f>
        <v>1</v>
      </c>
      <c r="F85" s="73">
        <f>IF(SUMIFS('실거래_전체추이'!$D$7:$D$18,'실거래_전체추이'!$A$7:$A$18,B85)=0,0,E85/SUMIFS('실거래_전체추이'!$D$7:$D$18,'실거래_전체추이'!$A$7:$A$18,B85))</f>
        <v>0.0010905125408942203</v>
      </c>
      <c r="G85" s="64">
        <f>IF(E84=0,0,E85/E84-1)</f>
        <v>0</v>
      </c>
      <c r="H85" s="65">
        <f>AVERAGE(E83:E85)</f>
        <v>0.6666666666666666</v>
      </c>
    </row>
    <row r="86">
      <c r="A86" s="60" t="str">
        <v>토지</v>
      </c>
      <c r="B86" s="60" t="str">
        <v>2026-03</v>
      </c>
      <c r="C86" s="60" t="str">
        <v>비교 반영</v>
      </c>
      <c r="D86" s="60" t="str">
        <v>직전 비교기간</v>
      </c>
      <c r="E86" s="62">
        <f>SUMIFS('실거래_분석집계원자료'!$E$7:$E$124,'실거래_분석집계원자료'!$A$7:$A$124,B86,'실거래_분석집계원자료'!$D$7:$D$124,A86)</f>
        <v>1</v>
      </c>
      <c r="F86" s="73">
        <f>IF(SUMIFS('실거래_전체추이'!$D$7:$D$18,'실거래_전체추이'!$A$7:$A$18,B86)=0,0,E86/SUMIFS('실거래_전체추이'!$D$7:$D$18,'실거래_전체추이'!$A$7:$A$18,B86))</f>
        <v>0.0009930486593843098</v>
      </c>
      <c r="G86" s="64">
        <f>IF(E85=0,0,E86/E85-1)</f>
        <v>0</v>
      </c>
      <c r="H86" s="65">
        <f>AVERAGE(E84:E86)</f>
        <v>1</v>
      </c>
    </row>
    <row r="87">
      <c r="A87" s="60" t="str">
        <v>토지</v>
      </c>
      <c r="B87" s="60" t="str">
        <v>2026-04</v>
      </c>
      <c r="C87" s="60" t="str">
        <v>비교 반영</v>
      </c>
      <c r="D87" s="60" t="str">
        <v>최근 비교기간</v>
      </c>
      <c r="E87" s="62">
        <f>SUMIFS('실거래_분석집계원자료'!$E$7:$E$124,'실거래_분석집계원자료'!$A$7:$A$124,B87,'실거래_분석집계원자료'!$D$7:$D$124,A87)</f>
        <v>6</v>
      </c>
      <c r="F87" s="73">
        <f>IF(SUMIFS('실거래_전체추이'!$D$7:$D$18,'실거래_전체추이'!$A$7:$A$18,B87)=0,0,E87/SUMIFS('실거래_전체추이'!$D$7:$D$18,'실거래_전체추이'!$A$7:$A$18,B87))</f>
        <v>0.007033997655334115</v>
      </c>
      <c r="G87" s="64">
        <f>IF(E86=0,0,E87/E86-1)</f>
        <v>5</v>
      </c>
      <c r="H87" s="65">
        <f>AVERAGE(E85:E87)</f>
        <v>2.6666666666666665</v>
      </c>
    </row>
    <row r="88">
      <c r="A88" s="60" t="str">
        <v>토지</v>
      </c>
      <c r="B88" s="60" t="str">
        <v>2026-05</v>
      </c>
      <c r="C88" s="60" t="str">
        <v>비교 반영</v>
      </c>
      <c r="D88" s="60" t="str">
        <v>최근 비교기간</v>
      </c>
      <c r="E88" s="62">
        <f>SUMIFS('실거래_분석집계원자료'!$E$7:$E$124,'실거래_분석집계원자료'!$A$7:$A$124,B88,'실거래_분석집계원자료'!$D$7:$D$124,A88)</f>
        <v>0</v>
      </c>
      <c r="F88" s="73">
        <f>IF(SUMIFS('실거래_전체추이'!$D$7:$D$18,'실거래_전체추이'!$A$7:$A$18,B88)=0,0,E88/SUMIFS('실거래_전체추이'!$D$7:$D$18,'실거래_전체추이'!$A$7:$A$18,B88))</f>
        <v>0</v>
      </c>
      <c r="G88" s="64">
        <f>IF(E87=0,0,E88/E87-1)</f>
        <v>-1</v>
      </c>
      <c r="H88" s="65">
        <f>AVERAGE(E86:E88)</f>
        <v>2.3333333333333335</v>
      </c>
    </row>
    <row r="89">
      <c r="A89" s="60" t="str">
        <v>토지</v>
      </c>
      <c r="B89" s="60" t="str">
        <v>2026-06</v>
      </c>
      <c r="C89" s="60" t="str">
        <v>비교 반영</v>
      </c>
      <c r="D89" s="60" t="str">
        <v>최근 비교기간</v>
      </c>
      <c r="E89" s="62">
        <f>SUMIFS('실거래_분석집계원자료'!$E$7:$E$124,'실거래_분석집계원자료'!$A$7:$A$124,B89,'실거래_분석집계원자료'!$D$7:$D$124,A89)</f>
        <v>0</v>
      </c>
      <c r="F89" s="73">
        <f>IF(SUMIFS('실거래_전체추이'!$D$7:$D$18,'실거래_전체추이'!$A$7:$A$18,B89)=0,0,E89/SUMIFS('실거래_전체추이'!$D$7:$D$18,'실거래_전체추이'!$A$7:$A$18,B89))</f>
        <v>0</v>
      </c>
      <c r="G89" s="64">
        <f>IF(E88=0,0,E89/E88-1)</f>
        <v>0</v>
      </c>
      <c r="H89" s="65">
        <f>AVERAGE(E87:E89)</f>
        <v>2</v>
      </c>
    </row>
    <row r="90">
      <c r="A90" s="66" t="str">
        <v>토지</v>
      </c>
      <c r="B90" s="66" t="str">
        <v>2026-07</v>
      </c>
      <c r="C90" s="66" t="str">
        <v>집계 중</v>
      </c>
      <c r="D90" s="66" t="str">
        <v>집계 중 월</v>
      </c>
      <c r="E90" s="68">
        <f>SUMIFS('실거래_분석집계원자료'!$E$7:$E$124,'실거래_분석집계원자료'!$A$7:$A$124,B90,'실거래_분석집계원자료'!$D$7:$D$124,A90)</f>
        <v>0</v>
      </c>
      <c r="F90" s="79">
        <f>IF(SUMIFS('실거래_전체추이'!$D$7:$D$18,'실거래_전체추이'!$A$7:$A$18,B90)=0,0,E90/SUMIFS('실거래_전체추이'!$D$7:$D$18,'실거래_전체추이'!$A$7:$A$18,B90))</f>
        <v>0</v>
      </c>
      <c r="G90" s="70">
        <f>IF(E89=0,0,E90/E89-1)</f>
        <v>0</v>
      </c>
      <c r="H90" s="71">
        <f>AVERAGE(E88:E90)</f>
        <v>0</v>
      </c>
    </row>
    <row r="91">
      <c r="A91" s="60" t="str">
        <v>상가</v>
      </c>
      <c r="B91" s="60" t="str">
        <v>2025-08</v>
      </c>
      <c r="C91" s="60" t="str">
        <v>비교 반영</v>
      </c>
      <c r="D91" s="60" t="str">
        <v>그 외 비교 반영월</v>
      </c>
      <c r="E91" s="62">
        <f>SUMIFS('실거래_분석집계원자료'!$E$7:$E$124,'실거래_분석집계원자료'!$A$7:$A$124,B91,'실거래_분석집계원자료'!$D$7:$D$124,A91)</f>
        <v>6</v>
      </c>
      <c r="F91" s="73">
        <f>IF(SUMIFS('실거래_전체추이'!$D$7:$D$18,'실거래_전체추이'!$A$7:$A$18,B91)=0,0,E91/SUMIFS('실거래_전체추이'!$D$7:$D$18,'실거래_전체추이'!$A$7:$A$18,B91))</f>
        <v>0.007792207792207792</v>
      </c>
      <c r="G91" s="64" t="str">
        <v/>
      </c>
      <c r="H91" s="65" t="str">
        <v/>
      </c>
    </row>
    <row r="92">
      <c r="A92" s="60" t="str">
        <v>상가</v>
      </c>
      <c r="B92" s="60" t="str">
        <v>2025-09</v>
      </c>
      <c r="C92" s="60" t="str">
        <v>비교 반영</v>
      </c>
      <c r="D92" s="60" t="str">
        <v>그 외 비교 반영월</v>
      </c>
      <c r="E92" s="62">
        <f>SUMIFS('실거래_분석집계원자료'!$E$7:$E$124,'실거래_분석집계원자료'!$A$7:$A$124,B92,'실거래_분석집계원자료'!$D$7:$D$124,A92)</f>
        <v>6</v>
      </c>
      <c r="F92" s="73">
        <f>IF(SUMIFS('실거래_전체추이'!$D$7:$D$18,'실거래_전체추이'!$A$7:$A$18,B92)=0,0,E92/SUMIFS('실거래_전체추이'!$D$7:$D$18,'실거래_전체추이'!$A$7:$A$18,B92))</f>
        <v>0.0029925187032418953</v>
      </c>
      <c r="G92" s="64">
        <f>IF(E91=0,0,E92/E91-1)</f>
        <v>0</v>
      </c>
      <c r="H92" s="65" t="str">
        <v/>
      </c>
    </row>
    <row r="93">
      <c r="A93" s="60" t="str">
        <v>상가</v>
      </c>
      <c r="B93" s="60" t="str">
        <v>2025-10</v>
      </c>
      <c r="C93" s="60" t="str">
        <v>비교 반영</v>
      </c>
      <c r="D93" s="60" t="str">
        <v>그 외 비교 반영월</v>
      </c>
      <c r="E93" s="62">
        <f>SUMIFS('실거래_분석집계원자료'!$E$7:$E$124,'실거래_분석집계원자료'!$A$7:$A$124,B93,'실거래_분석집계원자료'!$D$7:$D$124,A93)</f>
        <v>2</v>
      </c>
      <c r="F93" s="73">
        <f>IF(SUMIFS('실거래_전체추이'!$D$7:$D$18,'실거래_전체추이'!$A$7:$A$18,B93)=0,0,E93/SUMIFS('실거래_전체추이'!$D$7:$D$18,'실거래_전체추이'!$A$7:$A$18,B93))</f>
        <v>0.0015117157974300832</v>
      </c>
      <c r="G93" s="64">
        <f>IF(E92=0,0,E93/E92-1)</f>
        <v>-0.6666666666666667</v>
      </c>
      <c r="H93" s="65">
        <f>AVERAGE(E91:E93)</f>
        <v>4.666666666666667</v>
      </c>
    </row>
    <row r="94">
      <c r="A94" s="60" t="str">
        <v>상가</v>
      </c>
      <c r="B94" s="60" t="str">
        <v>2025-11</v>
      </c>
      <c r="C94" s="60" t="str">
        <v>비교 반영</v>
      </c>
      <c r="D94" s="60" t="str">
        <v>그 외 비교 반영월</v>
      </c>
      <c r="E94" s="62">
        <f>SUMIFS('실거래_분석집계원자료'!$E$7:$E$124,'실거래_분석집계원자료'!$A$7:$A$124,B94,'실거래_분석집계원자료'!$D$7:$D$124,A94)</f>
        <v>3</v>
      </c>
      <c r="F94" s="73">
        <f>IF(SUMIFS('실거래_전체추이'!$D$7:$D$18,'실거래_전체추이'!$A$7:$A$18,B94)=0,0,E94/SUMIFS('실거래_전체추이'!$D$7:$D$18,'실거래_전체추이'!$A$7:$A$18,B94))</f>
        <v>0.0016835016835016834</v>
      </c>
      <c r="G94" s="64">
        <f>IF(E93=0,0,E94/E93-1)</f>
        <v>0.5</v>
      </c>
      <c r="H94" s="65">
        <f>AVERAGE(E92:E94)</f>
        <v>3.6666666666666665</v>
      </c>
    </row>
    <row r="95">
      <c r="A95" s="60" t="str">
        <v>상가</v>
      </c>
      <c r="B95" s="60" t="str">
        <v>2025-12</v>
      </c>
      <c r="C95" s="60" t="str">
        <v>비교 반영</v>
      </c>
      <c r="D95" s="60" t="str">
        <v>그 외 비교 반영월</v>
      </c>
      <c r="E95" s="62">
        <f>SUMIFS('실거래_분석집계원자료'!$E$7:$E$124,'실거래_분석집계원자료'!$A$7:$A$124,B95,'실거래_분석집계원자료'!$D$7:$D$124,A95)</f>
        <v>32</v>
      </c>
      <c r="F95" s="73">
        <f>IF(SUMIFS('실거래_전체추이'!$D$7:$D$18,'실거래_전체추이'!$A$7:$A$18,B95)=0,0,E95/SUMIFS('실거래_전체추이'!$D$7:$D$18,'실거래_전체추이'!$A$7:$A$18,B95))</f>
        <v>0.023171614771904415</v>
      </c>
      <c r="G95" s="64">
        <f>IF(E94=0,0,E95/E94-1)</f>
        <v>9.666666666666666</v>
      </c>
      <c r="H95" s="65">
        <f>AVERAGE(E93:E95)</f>
        <v>12.333333333333334</v>
      </c>
    </row>
    <row r="96">
      <c r="A96" s="60" t="str">
        <v>상가</v>
      </c>
      <c r="B96" s="60" t="str">
        <v>2026-01</v>
      </c>
      <c r="C96" s="60" t="str">
        <v>비교 반영</v>
      </c>
      <c r="D96" s="60" t="str">
        <v>직전 비교기간</v>
      </c>
      <c r="E96" s="62">
        <f>SUMIFS('실거래_분석집계원자료'!$E$7:$E$124,'실거래_분석집계원자료'!$A$7:$A$124,B96,'실거래_분석집계원자료'!$D$7:$D$124,A96)</f>
        <v>6</v>
      </c>
      <c r="F96" s="73">
        <f>IF(SUMIFS('실거래_전체추이'!$D$7:$D$18,'실거래_전체추이'!$A$7:$A$18,B96)=0,0,E96/SUMIFS('실거래_전체추이'!$D$7:$D$18,'실거래_전체추이'!$A$7:$A$18,B96))</f>
        <v>0.004545454545454545</v>
      </c>
      <c r="G96" s="64">
        <f>IF(E95=0,0,E96/E95-1)</f>
        <v>-0.8125</v>
      </c>
      <c r="H96" s="65">
        <f>AVERAGE(E94:E96)</f>
        <v>13.666666666666666</v>
      </c>
    </row>
    <row r="97">
      <c r="A97" s="60" t="str">
        <v>상가</v>
      </c>
      <c r="B97" s="60" t="str">
        <v>2026-02</v>
      </c>
      <c r="C97" s="60" t="str">
        <v>비교 반영</v>
      </c>
      <c r="D97" s="60" t="str">
        <v>직전 비교기간</v>
      </c>
      <c r="E97" s="62">
        <f>SUMIFS('실거래_분석집계원자료'!$E$7:$E$124,'실거래_분석집계원자료'!$A$7:$A$124,B97,'실거래_분석집계원자료'!$D$7:$D$124,A97)</f>
        <v>1</v>
      </c>
      <c r="F97" s="73">
        <f>IF(SUMIFS('실거래_전체추이'!$D$7:$D$18,'실거래_전체추이'!$A$7:$A$18,B97)=0,0,E97/SUMIFS('실거래_전체추이'!$D$7:$D$18,'실거래_전체추이'!$A$7:$A$18,B97))</f>
        <v>0.0010905125408942203</v>
      </c>
      <c r="G97" s="64">
        <f>IF(E96=0,0,E97/E96-1)</f>
        <v>-0.8333333333333334</v>
      </c>
      <c r="H97" s="65">
        <f>AVERAGE(E95:E97)</f>
        <v>13</v>
      </c>
    </row>
    <row r="98">
      <c r="A98" s="60" t="str">
        <v>상가</v>
      </c>
      <c r="B98" s="60" t="str">
        <v>2026-03</v>
      </c>
      <c r="C98" s="60" t="str">
        <v>비교 반영</v>
      </c>
      <c r="D98" s="60" t="str">
        <v>직전 비교기간</v>
      </c>
      <c r="E98" s="62">
        <f>SUMIFS('실거래_분석집계원자료'!$E$7:$E$124,'실거래_분석집계원자료'!$A$7:$A$124,B98,'실거래_분석집계원자료'!$D$7:$D$124,A98)</f>
        <v>6</v>
      </c>
      <c r="F98" s="73">
        <f>IF(SUMIFS('실거래_전체추이'!$D$7:$D$18,'실거래_전체추이'!$A$7:$A$18,B98)=0,0,E98/SUMIFS('실거래_전체추이'!$D$7:$D$18,'실거래_전체추이'!$A$7:$A$18,B98))</f>
        <v>0.005958291956305859</v>
      </c>
      <c r="G98" s="64">
        <f>IF(E97=0,0,E98/E97-1)</f>
        <v>5</v>
      </c>
      <c r="H98" s="65">
        <f>AVERAGE(E96:E98)</f>
        <v>4.333333333333333</v>
      </c>
    </row>
    <row r="99">
      <c r="A99" s="60" t="str">
        <v>상가</v>
      </c>
      <c r="B99" s="60" t="str">
        <v>2026-04</v>
      </c>
      <c r="C99" s="60" t="str">
        <v>비교 반영</v>
      </c>
      <c r="D99" s="60" t="str">
        <v>최근 비교기간</v>
      </c>
      <c r="E99" s="62">
        <f>SUMIFS('실거래_분석집계원자료'!$E$7:$E$124,'실거래_분석집계원자료'!$A$7:$A$124,B99,'실거래_분석집계원자료'!$D$7:$D$124,A99)</f>
        <v>8</v>
      </c>
      <c r="F99" s="73">
        <f>IF(SUMIFS('실거래_전체추이'!$D$7:$D$18,'실거래_전체추이'!$A$7:$A$18,B99)=0,0,E99/SUMIFS('실거래_전체추이'!$D$7:$D$18,'실거래_전체추이'!$A$7:$A$18,B99))</f>
        <v>0.009378663540445486</v>
      </c>
      <c r="G99" s="64">
        <f>IF(E98=0,0,E99/E98-1)</f>
        <v>0.33333333333333326</v>
      </c>
      <c r="H99" s="65">
        <f>AVERAGE(E97:E99)</f>
        <v>5</v>
      </c>
    </row>
    <row r="100">
      <c r="A100" s="60" t="str">
        <v>상가</v>
      </c>
      <c r="B100" s="60" t="str">
        <v>2026-05</v>
      </c>
      <c r="C100" s="60" t="str">
        <v>비교 반영</v>
      </c>
      <c r="D100" s="60" t="str">
        <v>최근 비교기간</v>
      </c>
      <c r="E100" s="62">
        <f>SUMIFS('실거래_분석집계원자료'!$E$7:$E$124,'실거래_분석집계원자료'!$A$7:$A$124,B100,'실거래_분석집계원자료'!$D$7:$D$124,A100)</f>
        <v>4</v>
      </c>
      <c r="F100" s="73">
        <f>IF(SUMIFS('실거래_전체추이'!$D$7:$D$18,'실거래_전체추이'!$A$7:$A$18,B100)=0,0,E100/SUMIFS('실거래_전체추이'!$D$7:$D$18,'실거래_전체추이'!$A$7:$A$18,B100))</f>
        <v>0.0013850415512465374</v>
      </c>
      <c r="G100" s="64">
        <f>IF(E99=0,0,E100/E99-1)</f>
        <v>-0.5</v>
      </c>
      <c r="H100" s="65">
        <f>AVERAGE(E98:E100)</f>
        <v>6</v>
      </c>
    </row>
    <row r="101">
      <c r="A101" s="60" t="str">
        <v>상가</v>
      </c>
      <c r="B101" s="60" t="str">
        <v>2026-06</v>
      </c>
      <c r="C101" s="60" t="str">
        <v>비교 반영</v>
      </c>
      <c r="D101" s="60" t="str">
        <v>최근 비교기간</v>
      </c>
      <c r="E101" s="62">
        <f>SUMIFS('실거래_분석집계원자료'!$E$7:$E$124,'실거래_분석집계원자료'!$A$7:$A$124,B101,'실거래_분석집계원자료'!$D$7:$D$124,A101)</f>
        <v>20</v>
      </c>
      <c r="F101" s="73">
        <f>IF(SUMIFS('실거래_전체추이'!$D$7:$D$18,'실거래_전체추이'!$A$7:$A$18,B101)=0,0,E101/SUMIFS('실거래_전체추이'!$D$7:$D$18,'실거래_전체추이'!$A$7:$A$18,B101))</f>
        <v>0.014545454545454545</v>
      </c>
      <c r="G101" s="64">
        <f>IF(E100=0,0,E101/E100-1)</f>
        <v>4</v>
      </c>
      <c r="H101" s="65">
        <f>AVERAGE(E99:E101)</f>
        <v>10.666666666666666</v>
      </c>
    </row>
    <row r="102">
      <c r="A102" s="66" t="str">
        <v>상가</v>
      </c>
      <c r="B102" s="66" t="str">
        <v>2026-07</v>
      </c>
      <c r="C102" s="66" t="str">
        <v>집계 중</v>
      </c>
      <c r="D102" s="66" t="str">
        <v>집계 중 월</v>
      </c>
      <c r="E102" s="68">
        <f>SUMIFS('실거래_분석집계원자료'!$E$7:$E$124,'실거래_분석집계원자료'!$A$7:$A$124,B102,'실거래_분석집계원자료'!$D$7:$D$124,A102)</f>
        <v>3</v>
      </c>
      <c r="F102" s="79">
        <f>IF(SUMIFS('실거래_전체추이'!$D$7:$D$18,'실거래_전체추이'!$A$7:$A$18,B102)=0,0,E102/SUMIFS('실거래_전체추이'!$D$7:$D$18,'실거래_전체추이'!$A$7:$A$18,B102))</f>
        <v>0.0033076074972436605</v>
      </c>
      <c r="G102" s="70">
        <f>IF(E101=0,0,E102/E101-1)</f>
        <v>-0.85</v>
      </c>
      <c r="H102" s="71">
        <f>AVERAGE(E100:E102)</f>
        <v>9</v>
      </c>
    </row>
    <row r="103">
      <c r="A103" s="60" t="str">
        <v>공장창고</v>
      </c>
      <c r="B103" s="60" t="str">
        <v>2025-08</v>
      </c>
      <c r="C103" s="60" t="str">
        <v>비교 반영</v>
      </c>
      <c r="D103" s="60" t="str">
        <v>그 외 비교 반영월</v>
      </c>
      <c r="E103" s="62">
        <f>SUMIFS('실거래_분석집계원자료'!$E$7:$E$124,'실거래_분석집계원자료'!$A$7:$A$124,B103,'실거래_분석집계원자료'!$D$7:$D$124,A103)</f>
        <v>2</v>
      </c>
      <c r="F103" s="73">
        <f>IF(SUMIFS('실거래_전체추이'!$D$7:$D$18,'실거래_전체추이'!$A$7:$A$18,B103)=0,0,E103/SUMIFS('실거래_전체추이'!$D$7:$D$18,'실거래_전체추이'!$A$7:$A$18,B103))</f>
        <v>0.0025974025974025974</v>
      </c>
      <c r="G103" s="64" t="str">
        <v/>
      </c>
      <c r="H103" s="65" t="str">
        <v/>
      </c>
    </row>
    <row r="104">
      <c r="A104" s="60" t="str">
        <v>공장창고</v>
      </c>
      <c r="B104" s="60" t="str">
        <v>2025-09</v>
      </c>
      <c r="C104" s="60" t="str">
        <v>비교 반영</v>
      </c>
      <c r="D104" s="60" t="str">
        <v>그 외 비교 반영월</v>
      </c>
      <c r="E104" s="62">
        <f>SUMIFS('실거래_분석집계원자료'!$E$7:$E$124,'실거래_분석집계원자료'!$A$7:$A$124,B104,'실거래_분석집계원자료'!$D$7:$D$124,A104)</f>
        <v>8</v>
      </c>
      <c r="F104" s="73">
        <f>IF(SUMIFS('실거래_전체추이'!$D$7:$D$18,'실거래_전체추이'!$A$7:$A$18,B104)=0,0,E104/SUMIFS('실거래_전체추이'!$D$7:$D$18,'실거래_전체추이'!$A$7:$A$18,B104))</f>
        <v>0.00399002493765586</v>
      </c>
      <c r="G104" s="64">
        <f>IF(E103=0,0,E104/E103-1)</f>
        <v>3</v>
      </c>
      <c r="H104" s="65" t="str">
        <v/>
      </c>
    </row>
    <row r="105">
      <c r="A105" s="60" t="str">
        <v>공장창고</v>
      </c>
      <c r="B105" s="60" t="str">
        <v>2025-10</v>
      </c>
      <c r="C105" s="60" t="str">
        <v>비교 반영</v>
      </c>
      <c r="D105" s="60" t="str">
        <v>그 외 비교 반영월</v>
      </c>
      <c r="E105" s="62">
        <f>SUMIFS('실거래_분석집계원자료'!$E$7:$E$124,'실거래_분석집계원자료'!$A$7:$A$124,B105,'실거래_분석집계원자료'!$D$7:$D$124,A105)</f>
        <v>4</v>
      </c>
      <c r="F105" s="73">
        <f>IF(SUMIFS('실거래_전체추이'!$D$7:$D$18,'실거래_전체추이'!$A$7:$A$18,B105)=0,0,E105/SUMIFS('실거래_전체추이'!$D$7:$D$18,'실거래_전체추이'!$A$7:$A$18,B105))</f>
        <v>0.0030234315948601664</v>
      </c>
      <c r="G105" s="64">
        <f>IF(E104=0,0,E105/E104-1)</f>
        <v>-0.5</v>
      </c>
      <c r="H105" s="65">
        <f>AVERAGE(E103:E105)</f>
        <v>4.666666666666667</v>
      </c>
    </row>
    <row r="106">
      <c r="A106" s="60" t="str">
        <v>공장창고</v>
      </c>
      <c r="B106" s="60" t="str">
        <v>2025-11</v>
      </c>
      <c r="C106" s="60" t="str">
        <v>비교 반영</v>
      </c>
      <c r="D106" s="60" t="str">
        <v>그 외 비교 반영월</v>
      </c>
      <c r="E106" s="62">
        <f>SUMIFS('실거래_분석집계원자료'!$E$7:$E$124,'실거래_분석집계원자료'!$A$7:$A$124,B106,'실거래_분석집계원자료'!$D$7:$D$124,A106)</f>
        <v>2</v>
      </c>
      <c r="F106" s="73">
        <f>IF(SUMIFS('실거래_전체추이'!$D$7:$D$18,'실거래_전체추이'!$A$7:$A$18,B106)=0,0,E106/SUMIFS('실거래_전체추이'!$D$7:$D$18,'실거래_전체추이'!$A$7:$A$18,B106))</f>
        <v>0.001122334455667789</v>
      </c>
      <c r="G106" s="64">
        <f>IF(E105=0,0,E106/E105-1)</f>
        <v>-0.5</v>
      </c>
      <c r="H106" s="65">
        <f>AVERAGE(E104:E106)</f>
        <v>4.666666666666667</v>
      </c>
    </row>
    <row r="107">
      <c r="A107" s="60" t="str">
        <v>공장창고</v>
      </c>
      <c r="B107" s="60" t="str">
        <v>2025-12</v>
      </c>
      <c r="C107" s="60" t="str">
        <v>비교 반영</v>
      </c>
      <c r="D107" s="60" t="str">
        <v>그 외 비교 반영월</v>
      </c>
      <c r="E107" s="62">
        <f>SUMIFS('실거래_분석집계원자료'!$E$7:$E$124,'실거래_분석집계원자료'!$A$7:$A$124,B107,'실거래_분석집계원자료'!$D$7:$D$124,A107)</f>
        <v>5</v>
      </c>
      <c r="F107" s="73">
        <f>IF(SUMIFS('실거래_전체추이'!$D$7:$D$18,'실거래_전체추이'!$A$7:$A$18,B107)=0,0,E107/SUMIFS('실거래_전체추이'!$D$7:$D$18,'실거래_전체추이'!$A$7:$A$18,B107))</f>
        <v>0.003620564808110065</v>
      </c>
      <c r="G107" s="64">
        <f>IF(E106=0,0,E107/E106-1)</f>
        <v>1.5</v>
      </c>
      <c r="H107" s="65">
        <f>AVERAGE(E105:E107)</f>
        <v>3.6666666666666665</v>
      </c>
    </row>
    <row r="108">
      <c r="A108" s="60" t="str">
        <v>공장창고</v>
      </c>
      <c r="B108" s="60" t="str">
        <v>2026-01</v>
      </c>
      <c r="C108" s="60" t="str">
        <v>비교 반영</v>
      </c>
      <c r="D108" s="60" t="str">
        <v>직전 비교기간</v>
      </c>
      <c r="E108" s="62">
        <f>SUMIFS('실거래_분석집계원자료'!$E$7:$E$124,'실거래_분석집계원자료'!$A$7:$A$124,B108,'실거래_분석집계원자료'!$D$7:$D$124,A108)</f>
        <v>5</v>
      </c>
      <c r="F108" s="73">
        <f>IF(SUMIFS('실거래_전체추이'!$D$7:$D$18,'실거래_전체추이'!$A$7:$A$18,B108)=0,0,E108/SUMIFS('실거래_전체추이'!$D$7:$D$18,'실거래_전체추이'!$A$7:$A$18,B108))</f>
        <v>0.003787878787878788</v>
      </c>
      <c r="G108" s="64">
        <f>IF(E107=0,0,E108/E107-1)</f>
        <v>0</v>
      </c>
      <c r="H108" s="65">
        <f>AVERAGE(E106:E108)</f>
        <v>4</v>
      </c>
    </row>
    <row r="109">
      <c r="A109" s="60" t="str">
        <v>공장창고</v>
      </c>
      <c r="B109" s="60" t="str">
        <v>2026-02</v>
      </c>
      <c r="C109" s="60" t="str">
        <v>비교 반영</v>
      </c>
      <c r="D109" s="60" t="str">
        <v>직전 비교기간</v>
      </c>
      <c r="E109" s="62">
        <f>SUMIFS('실거래_분석집계원자료'!$E$7:$E$124,'실거래_분석집계원자료'!$A$7:$A$124,B109,'실거래_분석집계원자료'!$D$7:$D$124,A109)</f>
        <v>0</v>
      </c>
      <c r="F109" s="73">
        <f>IF(SUMIFS('실거래_전체추이'!$D$7:$D$18,'실거래_전체추이'!$A$7:$A$18,B109)=0,0,E109/SUMIFS('실거래_전체추이'!$D$7:$D$18,'실거래_전체추이'!$A$7:$A$18,B109))</f>
        <v>0</v>
      </c>
      <c r="G109" s="64">
        <f>IF(E108=0,0,E109/E108-1)</f>
        <v>-1</v>
      </c>
      <c r="H109" s="65">
        <f>AVERAGE(E107:E109)</f>
        <v>3.3333333333333335</v>
      </c>
    </row>
    <row r="110">
      <c r="A110" s="60" t="str">
        <v>공장창고</v>
      </c>
      <c r="B110" s="60" t="str">
        <v>2026-03</v>
      </c>
      <c r="C110" s="60" t="str">
        <v>비교 반영</v>
      </c>
      <c r="D110" s="60" t="str">
        <v>직전 비교기간</v>
      </c>
      <c r="E110" s="62">
        <f>SUMIFS('실거래_분석집계원자료'!$E$7:$E$124,'실거래_분석집계원자료'!$A$7:$A$124,B110,'실거래_분석집계원자료'!$D$7:$D$124,A110)</f>
        <v>4</v>
      </c>
      <c r="F110" s="73">
        <f>IF(SUMIFS('실거래_전체추이'!$D$7:$D$18,'실거래_전체추이'!$A$7:$A$18,B110)=0,0,E110/SUMIFS('실거래_전체추이'!$D$7:$D$18,'실거래_전체추이'!$A$7:$A$18,B110))</f>
        <v>0.003972194637537239</v>
      </c>
      <c r="G110" s="64">
        <f>IF(E109=0,0,E110/E109-1)</f>
        <v>0</v>
      </c>
      <c r="H110" s="65">
        <f>AVERAGE(E108:E110)</f>
        <v>3</v>
      </c>
    </row>
    <row r="111">
      <c r="A111" s="60" t="str">
        <v>공장창고</v>
      </c>
      <c r="B111" s="60" t="str">
        <v>2026-04</v>
      </c>
      <c r="C111" s="60" t="str">
        <v>비교 반영</v>
      </c>
      <c r="D111" s="60" t="str">
        <v>최근 비교기간</v>
      </c>
      <c r="E111" s="62">
        <f>SUMIFS('실거래_분석집계원자료'!$E$7:$E$124,'실거래_분석집계원자료'!$A$7:$A$124,B111,'실거래_분석집계원자료'!$D$7:$D$124,A111)</f>
        <v>3</v>
      </c>
      <c r="F111" s="73">
        <f>IF(SUMIFS('실거래_전체추이'!$D$7:$D$18,'실거래_전체추이'!$A$7:$A$18,B111)=0,0,E111/SUMIFS('실거래_전체추이'!$D$7:$D$18,'실거래_전체추이'!$A$7:$A$18,B111))</f>
        <v>0.0035169988276670576</v>
      </c>
      <c r="G111" s="64">
        <f>IF(E110=0,0,E111/E110-1)</f>
        <v>-0.25</v>
      </c>
      <c r="H111" s="65">
        <f>AVERAGE(E109:E111)</f>
        <v>2.3333333333333335</v>
      </c>
    </row>
    <row r="112">
      <c r="A112" s="60" t="str">
        <v>공장창고</v>
      </c>
      <c r="B112" s="60" t="str">
        <v>2026-05</v>
      </c>
      <c r="C112" s="60" t="str">
        <v>비교 반영</v>
      </c>
      <c r="D112" s="60" t="str">
        <v>최근 비교기간</v>
      </c>
      <c r="E112" s="62">
        <f>SUMIFS('실거래_분석집계원자료'!$E$7:$E$124,'실거래_분석집계원자료'!$A$7:$A$124,B112,'실거래_분석집계원자료'!$D$7:$D$124,A112)</f>
        <v>7</v>
      </c>
      <c r="F112" s="73">
        <f>IF(SUMIFS('실거래_전체추이'!$D$7:$D$18,'실거래_전체추이'!$A$7:$A$18,B112)=0,0,E112/SUMIFS('실거래_전체추이'!$D$7:$D$18,'실거래_전체추이'!$A$7:$A$18,B112))</f>
        <v>0.0024238227146814403</v>
      </c>
      <c r="G112" s="64">
        <f>IF(E111=0,0,E112/E111-1)</f>
        <v>1.3333333333333335</v>
      </c>
      <c r="H112" s="65">
        <f>AVERAGE(E110:E112)</f>
        <v>4.666666666666667</v>
      </c>
    </row>
    <row r="113">
      <c r="A113" s="60" t="str">
        <v>공장창고</v>
      </c>
      <c r="B113" s="60" t="str">
        <v>2026-06</v>
      </c>
      <c r="C113" s="60" t="str">
        <v>비교 반영</v>
      </c>
      <c r="D113" s="60" t="str">
        <v>최근 비교기간</v>
      </c>
      <c r="E113" s="62">
        <f>SUMIFS('실거래_분석집계원자료'!$E$7:$E$124,'실거래_분석집계원자료'!$A$7:$A$124,B113,'실거래_분석집계원자료'!$D$7:$D$124,A113)</f>
        <v>10</v>
      </c>
      <c r="F113" s="73">
        <f>IF(SUMIFS('실거래_전체추이'!$D$7:$D$18,'실거래_전체추이'!$A$7:$A$18,B113)=0,0,E113/SUMIFS('실거래_전체추이'!$D$7:$D$18,'실거래_전체추이'!$A$7:$A$18,B113))</f>
        <v>0.007272727272727273</v>
      </c>
      <c r="G113" s="64">
        <f>IF(E112=0,0,E113/E112-1)</f>
        <v>0.4285714285714286</v>
      </c>
      <c r="H113" s="65">
        <f>AVERAGE(E111:E113)</f>
        <v>6.666666666666667</v>
      </c>
    </row>
    <row r="114">
      <c r="A114" s="66" t="str">
        <v>공장창고</v>
      </c>
      <c r="B114" s="66" t="str">
        <v>2026-07</v>
      </c>
      <c r="C114" s="66" t="str">
        <v>집계 중</v>
      </c>
      <c r="D114" s="66" t="str">
        <v>집계 중 월</v>
      </c>
      <c r="E114" s="68">
        <f>SUMIFS('실거래_분석집계원자료'!$E$7:$E$124,'실거래_분석집계원자료'!$A$7:$A$124,B114,'실거래_분석집계원자료'!$D$7:$D$124,A114)</f>
        <v>7</v>
      </c>
      <c r="F114" s="79">
        <f>IF(SUMIFS('실거래_전체추이'!$D$7:$D$18,'실거래_전체추이'!$A$7:$A$18,B114)=0,0,E114/SUMIFS('실거래_전체추이'!$D$7:$D$18,'실거래_전체추이'!$A$7:$A$18,B114))</f>
        <v>0.007717750826901874</v>
      </c>
      <c r="G114" s="70">
        <f>IF(E113=0,0,E114/E113-1)</f>
        <v>-0.30000000000000004</v>
      </c>
      <c r="H114" s="71">
        <f>AVERAGE(E112:E114)</f>
        <v>8</v>
      </c>
    </row>
  </sheetData>
  <autoFilter ref="A6:H114"/>
  <mergeCells count="4">
    <mergeCell ref="A1:H1"/>
    <mergeCell ref="A2:H2"/>
    <mergeCell ref="A3:H3"/>
    <mergeCell ref="A4:H4"/>
  </mergeCells>
  <pageMargins bottom="0.5" footer="0.3" header="0.3" left="0.4" right="0.4" top="0.5"/>
  <ignoredErrors>
    <ignoredError numberStoredAsText="1" sqref="A1:H114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cols>
    <col min="1" max="1" width="11.83203125" customWidth="1"/>
    <col min="2" max="2" width="11.83203125" customWidth="1"/>
    <col min="3" max="3" width="18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3.83203125" customWidth="1"/>
    <col min="9" max="9" width="13.83203125" customWidth="1"/>
    <col min="10" max="10" width="13.83203125" customWidth="1"/>
    <col min="11" max="11" width="13.83203125" customWidth="1"/>
    <col min="12" max="12" width="16.83203125" customWidth="1"/>
    <col min="13" max="13" width="3.83203125" customWidth="1"/>
    <col min="14" max="14" width="18.83203125" customWidth="1"/>
    <col min="15" max="15" width="15.83203125" customWidth="1"/>
    <col min="16" max="16" width="15.83203125" customWidth="1"/>
    <col min="17" max="17" width="15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</row>
    <row r="2" ht="24" customHeight="1">
      <c r="A2" s="46" t="str">
        <v>전체 시장의 매매·전세·월세 비중과 임대 내부 월세 비중 변화를 분리해 봅니다.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</row>
    <row r="5" ht="8" customHeight="1"/>
    <row r="6" ht="28" customHeight="1">
      <c r="A6" s="56" t="str">
        <v>기준월</v>
      </c>
      <c r="B6" s="56" t="str">
        <v>데이터상태</v>
      </c>
      <c r="C6" s="56" t="str">
        <v>분석구간</v>
      </c>
      <c r="D6" s="56" t="str">
        <v>매매건수</v>
      </c>
      <c r="E6" s="56" t="str">
        <v>전세건수</v>
      </c>
      <c r="F6" s="56" t="str">
        <v>월세건수</v>
      </c>
      <c r="G6" s="56" t="str">
        <v>합계</v>
      </c>
      <c r="H6" s="56" t="str">
        <v>매매비중</v>
      </c>
      <c r="I6" s="56" t="str">
        <v>임대비중</v>
      </c>
      <c r="J6" s="56" t="str">
        <v>전세비중</v>
      </c>
      <c r="K6" s="56" t="str">
        <v>월세비중</v>
      </c>
      <c r="L6" s="56" t="str">
        <v>임대내월세비중</v>
      </c>
      <c r="N6" s="48" t="str">
        <v>비교기간 요약 · 최근 비교기간 3개월 (2026-04~2026-06) / 직전 비교기간 3개월 (2026-01~2026-03)</v>
      </c>
      <c r="O6" s="48" t="str">
        <v/>
      </c>
      <c r="P6" s="48" t="str">
        <v/>
      </c>
      <c r="Q6" s="48" t="str">
        <v/>
      </c>
    </row>
    <row r="7">
      <c r="A7" s="60" t="str">
        <v>2025-08</v>
      </c>
      <c r="B7" s="60" t="str">
        <v>비교 반영</v>
      </c>
      <c r="C7" s="60" t="str">
        <v>그 외 비교 반영월</v>
      </c>
      <c r="D7" s="62">
        <f>SUMIFS('실거래_분석집계원자료'!$F$7:$F$124,'실거래_분석집계원자료'!$A$7:$A$124,A7)</f>
        <v>125</v>
      </c>
      <c r="E7" s="62">
        <f>SUMIFS('실거래_분석집계원자료'!$G$7:$G$124,'실거래_분석집계원자료'!$A$7:$A$124,A7)</f>
        <v>281</v>
      </c>
      <c r="F7" s="62">
        <f>SUMIFS('실거래_분석집계원자료'!$H$7:$H$124,'실거래_분석집계원자료'!$A$7:$A$124,A7)</f>
        <v>364</v>
      </c>
      <c r="G7" s="62">
        <f>SUM(D7:F7)</f>
        <v>770</v>
      </c>
      <c r="H7" s="73">
        <f>IF(G7=0,0,D7/G7)</f>
        <v>0.16233766233766234</v>
      </c>
      <c r="I7" s="73">
        <f>IF(G7=0,0,(E7+F7)/G7)</f>
        <v>0.8376623376623377</v>
      </c>
      <c r="J7" s="73">
        <f>IF(G7=0,0,E7/G7)</f>
        <v>0.36493506493506495</v>
      </c>
      <c r="K7" s="73">
        <f>IF(G7=0,0,F7/G7)</f>
        <v>0.4727272727272727</v>
      </c>
      <c r="L7" s="73">
        <f>IF(E7+F7=0,0,F7/(E7+F7))</f>
        <v>0.5643410852713179</v>
      </c>
      <c r="N7" s="56" t="str">
        <v>지표</v>
      </c>
      <c r="O7" s="56" t="str">
        <v>직전 비교기간 · 2026.01~03</v>
      </c>
      <c r="P7" s="56" t="str">
        <v>최근 비교기간 · 2026.04~06</v>
      </c>
      <c r="Q7" s="56" t="str">
        <v>변화</v>
      </c>
    </row>
    <row r="8">
      <c r="A8" s="60" t="str">
        <v>2025-09</v>
      </c>
      <c r="B8" s="60" t="str">
        <v>비교 반영</v>
      </c>
      <c r="C8" s="60" t="str">
        <v>그 외 비교 반영월</v>
      </c>
      <c r="D8" s="62">
        <f>SUMIFS('실거래_분석집계원자료'!$F$7:$F$124,'실거래_분석집계원자료'!$A$7:$A$124,A8)</f>
        <v>169</v>
      </c>
      <c r="E8" s="62">
        <f>SUMIFS('실거래_분석집계원자료'!$G$7:$G$124,'실거래_분석집계원자료'!$A$7:$A$124,A8)</f>
        <v>266</v>
      </c>
      <c r="F8" s="62">
        <f>SUMIFS('실거래_분석집계원자료'!$H$7:$H$124,'실거래_분석집계원자료'!$A$7:$A$124,A8)</f>
        <v>1570</v>
      </c>
      <c r="G8" s="62">
        <f>SUM(D8:F8)</f>
        <v>2005</v>
      </c>
      <c r="H8" s="73">
        <f>IF(G8=0,0,D8/G8)</f>
        <v>0.08428927680798005</v>
      </c>
      <c r="I8" s="73">
        <f>IF(G8=0,0,(E8+F8)/G8)</f>
        <v>0.91571072319202</v>
      </c>
      <c r="J8" s="73">
        <f>IF(G8=0,0,E8/G8)</f>
        <v>0.13266832917705737</v>
      </c>
      <c r="K8" s="73">
        <f>IF(G8=0,0,F8/G8)</f>
        <v>0.7830423940149626</v>
      </c>
      <c r="L8" s="73">
        <f>IF(E8+F8=0,0,F8/(E8+F8))</f>
        <v>0.855119825708061</v>
      </c>
      <c r="N8" s="60" t="str">
        <v>거래건수</v>
      </c>
      <c r="O8" s="62">
        <f>SUMIFS($G$7:$G$18,$C$7:$C$18,"직전 비교기간")</f>
        <v>3244</v>
      </c>
      <c r="P8" s="62">
        <f>SUMIFS($G$7:$G$18,$C$7:$C$18,"최근 비교기간")</f>
        <v>5116</v>
      </c>
      <c r="Q8" s="64">
        <f>IF(O8=0,0,P8/O8-1)</f>
        <v>0.5770653514180024</v>
      </c>
    </row>
    <row r="9">
      <c r="A9" s="60" t="str">
        <v>2025-10</v>
      </c>
      <c r="B9" s="60" t="str">
        <v>비교 반영</v>
      </c>
      <c r="C9" s="60" t="str">
        <v>그 외 비교 반영월</v>
      </c>
      <c r="D9" s="62">
        <f>SUMIFS('실거래_분석집계원자료'!$F$7:$F$124,'실거래_분석집계원자료'!$A$7:$A$124,A9)</f>
        <v>281</v>
      </c>
      <c r="E9" s="62">
        <f>SUMIFS('실거래_분석집계원자료'!$G$7:$G$124,'실거래_분석집계원자료'!$A$7:$A$124,A9)</f>
        <v>290</v>
      </c>
      <c r="F9" s="62">
        <f>SUMIFS('실거래_분석집계원자료'!$H$7:$H$124,'실거래_분석집계원자료'!$A$7:$A$124,A9)</f>
        <v>752</v>
      </c>
      <c r="G9" s="62">
        <f>SUM(D9:F9)</f>
        <v>1323</v>
      </c>
      <c r="H9" s="73">
        <f>IF(G9=0,0,D9/G9)</f>
        <v>0.21239606953892667</v>
      </c>
      <c r="I9" s="73">
        <f>IF(G9=0,0,(E9+F9)/G9)</f>
        <v>0.7876039304610734</v>
      </c>
      <c r="J9" s="73">
        <f>IF(G9=0,0,E9/G9)</f>
        <v>0.21919879062736206</v>
      </c>
      <c r="K9" s="73">
        <f>IF(G9=0,0,F9/G9)</f>
        <v>0.5684051398337112</v>
      </c>
      <c r="L9" s="73">
        <f>IF(E9+F9=0,0,F9/(E9+F9))</f>
        <v>0.7216890595009597</v>
      </c>
      <c r="N9" s="60" t="str">
        <v>매매비중</v>
      </c>
      <c r="O9" s="73">
        <v>0.26140567200986436</v>
      </c>
      <c r="P9" s="73">
        <v>0.16106333072713058</v>
      </c>
      <c r="Q9" s="74">
        <f>(P9-O9)*100</f>
        <v>-10.03423412827338</v>
      </c>
    </row>
    <row r="10">
      <c r="A10" s="60" t="str">
        <v>2025-11</v>
      </c>
      <c r="B10" s="60" t="str">
        <v>비교 반영</v>
      </c>
      <c r="C10" s="60" t="str">
        <v>그 외 비교 반영월</v>
      </c>
      <c r="D10" s="62">
        <f>SUMIFS('실거래_분석집계원자료'!$F$7:$F$124,'실거래_분석집계원자료'!$A$7:$A$124,A10)</f>
        <v>305</v>
      </c>
      <c r="E10" s="62">
        <f>SUMIFS('실거래_분석집계원자료'!$G$7:$G$124,'실거래_분석집계원자료'!$A$7:$A$124,A10)</f>
        <v>317</v>
      </c>
      <c r="F10" s="62">
        <f>SUMIFS('실거래_분석집계원자료'!$H$7:$H$124,'실거래_분석집계원자료'!$A$7:$A$124,A10)</f>
        <v>1160</v>
      </c>
      <c r="G10" s="62">
        <f>SUM(D10:F10)</f>
        <v>1782</v>
      </c>
      <c r="H10" s="73">
        <f>IF(G10=0,0,D10/G10)</f>
        <v>0.17115600448933782</v>
      </c>
      <c r="I10" s="73">
        <f>IF(G10=0,0,(E10+F10)/G10)</f>
        <v>0.8288439955106621</v>
      </c>
      <c r="J10" s="73">
        <f>IF(G10=0,0,E10/G10)</f>
        <v>0.17789001122334455</v>
      </c>
      <c r="K10" s="73">
        <f>IF(G10=0,0,F10/G10)</f>
        <v>0.6509539842873177</v>
      </c>
      <c r="L10" s="73">
        <f>IF(E10+F10=0,0,F10/(E10+F10))</f>
        <v>0.7853757616790792</v>
      </c>
      <c r="N10" s="60" t="str">
        <v>임대비중</v>
      </c>
      <c r="O10" s="73">
        <v>0.7385943279901356</v>
      </c>
      <c r="P10" s="73">
        <v>0.8389366692728695</v>
      </c>
      <c r="Q10" s="78">
        <f>(P10-O10)*100</f>
        <v>10.03423412827339</v>
      </c>
    </row>
    <row r="11">
      <c r="A11" s="60" t="str">
        <v>2025-12</v>
      </c>
      <c r="B11" s="60" t="str">
        <v>비교 반영</v>
      </c>
      <c r="C11" s="60" t="str">
        <v>그 외 비교 반영월</v>
      </c>
      <c r="D11" s="62">
        <f>SUMIFS('실거래_분석집계원자료'!$F$7:$F$124,'실거래_분석집계원자료'!$A$7:$A$124,A11)</f>
        <v>266</v>
      </c>
      <c r="E11" s="62">
        <f>SUMIFS('실거래_분석집계원자료'!$G$7:$G$124,'실거래_분석집계원자료'!$A$7:$A$124,A11)</f>
        <v>309</v>
      </c>
      <c r="F11" s="62">
        <f>SUMIFS('실거래_분석집계원자료'!$H$7:$H$124,'실거래_분석집계원자료'!$A$7:$A$124,A11)</f>
        <v>806</v>
      </c>
      <c r="G11" s="62">
        <f>SUM(D11:F11)</f>
        <v>1381</v>
      </c>
      <c r="H11" s="73">
        <f>IF(G11=0,0,D11/G11)</f>
        <v>0.19261404779145547</v>
      </c>
      <c r="I11" s="73">
        <f>IF(G11=0,0,(E11+F11)/G11)</f>
        <v>0.8073859522085446</v>
      </c>
      <c r="J11" s="73">
        <f>IF(G11=0,0,E11/G11)</f>
        <v>0.22375090514120202</v>
      </c>
      <c r="K11" s="73">
        <f>IF(G11=0,0,F11/G11)</f>
        <v>0.5836350470673425</v>
      </c>
      <c r="L11" s="73">
        <f>IF(E11+F11=0,0,F11/(E11+F11))</f>
        <v>0.7228699551569506</v>
      </c>
      <c r="N11" s="60" t="str">
        <v>임대내월세비중</v>
      </c>
      <c r="O11" s="73">
        <v>0.5446577629382304</v>
      </c>
      <c r="P11" s="73">
        <v>0.8119757688723206</v>
      </c>
      <c r="Q11" s="78">
        <f>(P11-O11)*100</f>
        <v>26.731800593409016</v>
      </c>
    </row>
    <row r="12">
      <c r="A12" s="60" t="str">
        <v>2026-01</v>
      </c>
      <c r="B12" s="60" t="str">
        <v>비교 반영</v>
      </c>
      <c r="C12" s="60" t="str">
        <v>직전 비교기간</v>
      </c>
      <c r="D12" s="62">
        <f>SUMIFS('실거래_분석집계원자료'!$F$7:$F$124,'실거래_분석집계원자료'!$A$7:$A$124,A12)</f>
        <v>372</v>
      </c>
      <c r="E12" s="62">
        <f>SUMIFS('실거래_분석집계원자료'!$G$7:$G$124,'실거래_분석집계원자료'!$A$7:$A$124,A12)</f>
        <v>419</v>
      </c>
      <c r="F12" s="62">
        <f>SUMIFS('실거래_분석집계원자료'!$H$7:$H$124,'실거래_분석집계원자료'!$A$7:$A$124,A12)</f>
        <v>529</v>
      </c>
      <c r="G12" s="62">
        <f>SUM(D12:F12)</f>
        <v>1320</v>
      </c>
      <c r="H12" s="73">
        <f>IF(G12=0,0,D12/G12)</f>
        <v>0.2818181818181818</v>
      </c>
      <c r="I12" s="73">
        <f>IF(G12=0,0,(E12+F12)/G12)</f>
        <v>0.7181818181818181</v>
      </c>
      <c r="J12" s="73">
        <f>IF(G12=0,0,E12/G12)</f>
        <v>0.31742424242424244</v>
      </c>
      <c r="K12" s="73">
        <f>IF(G12=0,0,F12/G12)</f>
        <v>0.40075757575757576</v>
      </c>
      <c r="L12" s="73">
        <f>IF(E12+F12=0,0,F12/(E12+F12))</f>
        <v>0.5580168776371308</v>
      </c>
      <c r="N12" s="60" t="str">
        <v>해석</v>
      </c>
      <c r="O12" s="60" t="str">
        <v>임대 비중 확대·월세화</v>
      </c>
      <c r="P12" s="60" t="str">
        <v/>
      </c>
      <c r="Q12" s="60" t="str">
        <v/>
      </c>
    </row>
    <row r="13">
      <c r="A13" s="60" t="str">
        <v>2026-02</v>
      </c>
      <c r="B13" s="60" t="str">
        <v>비교 반영</v>
      </c>
      <c r="C13" s="60" t="str">
        <v>직전 비교기간</v>
      </c>
      <c r="D13" s="62">
        <f>SUMIFS('실거래_분석집계원자료'!$F$7:$F$124,'실거래_분석집계원자료'!$A$7:$A$124,A13)</f>
        <v>244</v>
      </c>
      <c r="E13" s="62">
        <f>SUMIFS('실거래_분석집계원자료'!$G$7:$G$124,'실거래_분석집계원자료'!$A$7:$A$124,A13)</f>
        <v>317</v>
      </c>
      <c r="F13" s="62">
        <f>SUMIFS('실거래_분석집계원자료'!$H$7:$H$124,'실거래_분석집계원자료'!$A$7:$A$124,A13)</f>
        <v>356</v>
      </c>
      <c r="G13" s="62">
        <f>SUM(D13:F13)</f>
        <v>917</v>
      </c>
      <c r="H13" s="73">
        <f>IF(G13=0,0,D13/G13)</f>
        <v>0.26608505997818976</v>
      </c>
      <c r="I13" s="73">
        <f>IF(G13=0,0,(E13+F13)/G13)</f>
        <v>0.7339149400218102</v>
      </c>
      <c r="J13" s="73">
        <f>IF(G13=0,0,E13/G13)</f>
        <v>0.3456924754634678</v>
      </c>
      <c r="K13" s="73">
        <f>IF(G13=0,0,F13/G13)</f>
        <v>0.3882224645583424</v>
      </c>
      <c r="L13" s="73">
        <f>IF(E13+F13=0,0,F13/(E13+F13))</f>
        <v>0.5289747399702823</v>
      </c>
    </row>
    <row r="14">
      <c r="A14" s="60" t="str">
        <v>2026-03</v>
      </c>
      <c r="B14" s="60" t="str">
        <v>비교 반영</v>
      </c>
      <c r="C14" s="60" t="str">
        <v>직전 비교기간</v>
      </c>
      <c r="D14" s="62">
        <f>SUMIFS('실거래_분석집계원자료'!$F$7:$F$124,'실거래_분석집계원자료'!$A$7:$A$124,A14)</f>
        <v>232</v>
      </c>
      <c r="E14" s="62">
        <f>SUMIFS('실거래_분석집계원자료'!$G$7:$G$124,'실거래_분석집계원자료'!$A$7:$A$124,A14)</f>
        <v>355</v>
      </c>
      <c r="F14" s="62">
        <f>SUMIFS('실거래_분석집계원자료'!$H$7:$H$124,'실거래_분석집계원자료'!$A$7:$A$124,A14)</f>
        <v>420</v>
      </c>
      <c r="G14" s="62">
        <f>SUM(D14:F14)</f>
        <v>1007</v>
      </c>
      <c r="H14" s="73">
        <f>IF(G14=0,0,D14/G14)</f>
        <v>0.23038728897715988</v>
      </c>
      <c r="I14" s="73">
        <f>IF(G14=0,0,(E14+F14)/G14)</f>
        <v>0.7696127110228401</v>
      </c>
      <c r="J14" s="73">
        <f>IF(G14=0,0,E14/G14)</f>
        <v>0.35253227408143</v>
      </c>
      <c r="K14" s="73">
        <f>IF(G14=0,0,F14/G14)</f>
        <v>0.4170804369414101</v>
      </c>
      <c r="L14" s="73">
        <f>IF(E14+F14=0,0,F14/(E14+F14))</f>
        <v>0.5419354838709678</v>
      </c>
    </row>
    <row r="15">
      <c r="A15" s="60" t="str">
        <v>2026-04</v>
      </c>
      <c r="B15" s="60" t="str">
        <v>비교 반영</v>
      </c>
      <c r="C15" s="60" t="str">
        <v>최근 비교기간</v>
      </c>
      <c r="D15" s="62">
        <f>SUMIFS('실거래_분석집계원자료'!$F$7:$F$124,'실거래_분석집계원자료'!$A$7:$A$124,A15)</f>
        <v>199</v>
      </c>
      <c r="E15" s="62">
        <f>SUMIFS('실거래_분석집계원자료'!$G$7:$G$124,'실거래_분석집계원자료'!$A$7:$A$124,A15)</f>
        <v>251</v>
      </c>
      <c r="F15" s="62">
        <f>SUMIFS('실거래_분석집계원자료'!$H$7:$H$124,'실거래_분석집계원자료'!$A$7:$A$124,A15)</f>
        <v>403</v>
      </c>
      <c r="G15" s="62">
        <f>SUM(D15:F15)</f>
        <v>853</v>
      </c>
      <c r="H15" s="73">
        <f>IF(G15=0,0,D15/G15)</f>
        <v>0.23329425556858147</v>
      </c>
      <c r="I15" s="73">
        <f>IF(G15=0,0,(E15+F15)/G15)</f>
        <v>0.7667057444314185</v>
      </c>
      <c r="J15" s="73">
        <f>IF(G15=0,0,E15/G15)</f>
        <v>0.29425556858147717</v>
      </c>
      <c r="K15" s="73">
        <f>IF(G15=0,0,F15/G15)</f>
        <v>0.47245017584994137</v>
      </c>
      <c r="L15" s="73">
        <f>IF(E15+F15=0,0,F15/(E15+F15))</f>
        <v>0.6162079510703364</v>
      </c>
    </row>
    <row r="16">
      <c r="A16" s="60" t="str">
        <v>2026-05</v>
      </c>
      <c r="B16" s="60" t="str">
        <v>비교 반영</v>
      </c>
      <c r="C16" s="60" t="str">
        <v>최근 비교기간</v>
      </c>
      <c r="D16" s="62">
        <f>SUMIFS('실거래_분석집계원자료'!$F$7:$F$124,'실거래_분석집계원자료'!$A$7:$A$124,A16)</f>
        <v>294</v>
      </c>
      <c r="E16" s="62">
        <f>SUMIFS('실거래_분석집계원자료'!$G$7:$G$124,'실거래_분석집계원자료'!$A$7:$A$124,A16)</f>
        <v>282</v>
      </c>
      <c r="F16" s="62">
        <f>SUMIFS('실거래_분석집계원자료'!$H$7:$H$124,'실거래_분석집계원자료'!$A$7:$A$124,A16)</f>
        <v>2312</v>
      </c>
      <c r="G16" s="62">
        <f>SUM(D16:F16)</f>
        <v>2888</v>
      </c>
      <c r="H16" s="73">
        <f>IF(G16=0,0,D16/G16)</f>
        <v>0.1018005540166205</v>
      </c>
      <c r="I16" s="73">
        <f>IF(G16=0,0,(E16+F16)/G16)</f>
        <v>0.8981994459833795</v>
      </c>
      <c r="J16" s="73">
        <f>IF(G16=0,0,E16/G16)</f>
        <v>0.09764542936288088</v>
      </c>
      <c r="K16" s="73">
        <f>IF(G16=0,0,F16/G16)</f>
        <v>0.8005540166204986</v>
      </c>
      <c r="L16" s="73">
        <f>IF(E16+F16=0,0,F16/(E16+F16))</f>
        <v>0.8912875867386276</v>
      </c>
    </row>
    <row r="17">
      <c r="A17" s="60" t="str">
        <v>2026-06</v>
      </c>
      <c r="B17" s="60" t="str">
        <v>비교 반영</v>
      </c>
      <c r="C17" s="60" t="str">
        <v>최근 비교기간</v>
      </c>
      <c r="D17" s="62">
        <f>SUMIFS('실거래_분석집계원자료'!$F$7:$F$124,'실거래_분석집계원자료'!$A$7:$A$124,A17)</f>
        <v>331</v>
      </c>
      <c r="E17" s="62">
        <f>SUMIFS('실거래_분석집계원자료'!$G$7:$G$124,'실거래_분석집계원자료'!$A$7:$A$124,A17)</f>
        <v>274</v>
      </c>
      <c r="F17" s="62">
        <f>SUMIFS('실거래_분석집계원자료'!$H$7:$H$124,'실거래_분석집계원자료'!$A$7:$A$124,A17)</f>
        <v>770</v>
      </c>
      <c r="G17" s="62">
        <f>SUM(D17:F17)</f>
        <v>1375</v>
      </c>
      <c r="H17" s="73">
        <f>IF(G17=0,0,D17/G17)</f>
        <v>0.24072727272727273</v>
      </c>
      <c r="I17" s="73">
        <f>IF(G17=0,0,(E17+F17)/G17)</f>
        <v>0.7592727272727273</v>
      </c>
      <c r="J17" s="73">
        <f>IF(G17=0,0,E17/G17)</f>
        <v>0.19927272727272727</v>
      </c>
      <c r="K17" s="73">
        <f>IF(G17=0,0,F17/G17)</f>
        <v>0.56</v>
      </c>
      <c r="L17" s="73">
        <f>IF(E17+F17=0,0,F17/(E17+F17))</f>
        <v>0.7375478927203065</v>
      </c>
    </row>
    <row r="18">
      <c r="A18" s="60" t="str">
        <v>2026-07</v>
      </c>
      <c r="B18" s="60" t="str">
        <v>집계 중</v>
      </c>
      <c r="C18" s="60" t="str">
        <v>집계 중 월</v>
      </c>
      <c r="D18" s="62">
        <f>SUMIFS('실거래_분석집계원자료'!$F$7:$F$124,'실거래_분석집계원자료'!$A$7:$A$124,A18)</f>
        <v>295</v>
      </c>
      <c r="E18" s="62">
        <f>SUMIFS('실거래_분석집계원자료'!$G$7:$G$124,'실거래_분석집계원자료'!$A$7:$A$124,A18)</f>
        <v>259</v>
      </c>
      <c r="F18" s="62">
        <f>SUMIFS('실거래_분석집계원자료'!$H$7:$H$124,'실거래_분석집계원자료'!$A$7:$A$124,A18)</f>
        <v>353</v>
      </c>
      <c r="G18" s="62">
        <f>SUM(D18:F18)</f>
        <v>907</v>
      </c>
      <c r="H18" s="73">
        <f>IF(G18=0,0,D18/G18)</f>
        <v>0.32524807056229327</v>
      </c>
      <c r="I18" s="73">
        <f>IF(G18=0,0,(E18+F18)/G18)</f>
        <v>0.6747519294377067</v>
      </c>
      <c r="J18" s="73">
        <f>IF(G18=0,0,E18/G18)</f>
        <v>0.2855567805953694</v>
      </c>
      <c r="K18" s="73">
        <f>IF(G18=0,0,F18/G18)</f>
        <v>0.38919514884233736</v>
      </c>
      <c r="L18" s="73">
        <f>IF(E18+F18=0,0,F18/(E18+F18))</f>
        <v>0.576797385620915</v>
      </c>
    </row>
  </sheetData>
  <autoFilter ref="A6:L18"/>
  <mergeCells count="6">
    <mergeCell ref="A1:L1"/>
    <mergeCell ref="A2:L2"/>
    <mergeCell ref="A3:L3"/>
    <mergeCell ref="A4:L4"/>
    <mergeCell ref="N6:Q6"/>
    <mergeCell ref="O12:Q12"/>
  </mergeCells>
  <pageMargins bottom="0.5" footer="0.3" header="0.3" left="0.4" right="0.4" top="0.5"/>
  <ignoredErrors>
    <ignoredError numberStoredAsText="1" sqref="A1:Q18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N62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5.83203125" customWidth="1"/>
    <col min="8" max="8" width="14.83203125" customWidth="1"/>
    <col min="9" max="9" width="14.83203125" customWidth="1"/>
    <col min="10" max="10" width="15.83203125" customWidth="1"/>
    <col min="11" max="11" width="17.83203125" customWidth="1"/>
    <col min="12" max="12" width="17.83203125" customWidth="1"/>
    <col min="13" max="13" width="17.83203125" customWidth="1"/>
    <col min="14" max="14" width="32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  <c r="M1" s="45" t="str">
        <v/>
      </c>
      <c r="N1" s="45" t="str">
        <v/>
      </c>
    </row>
    <row r="2" ht="24" customHeight="1">
      <c r="A2" s="46" t="str">
        <v>아파트·단독/다가구·연립/다세대·오피스텔 안에서 최근 비교기간 3개월 (2026-04~2026-06)과 직전 비교기간 3개월 (2026-01~2026-03)의 거래방식 전환을 비교합니다.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  <c r="M2" s="46" t="str">
        <v/>
      </c>
      <c r="N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  <c r="M3" s="47" t="str">
        <v/>
      </c>
      <c r="N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  <c r="M4" s="47" t="str">
        <v/>
      </c>
      <c r="N4" s="47" t="str">
        <v/>
      </c>
    </row>
    <row r="5" ht="8" customHeight="1"/>
    <row r="6" ht="28" customHeight="1">
      <c r="A6" s="56" t="str">
        <v>부동산유형군</v>
      </c>
      <c r="B6" s="56" t="str">
        <v>직전비교기간건수</v>
      </c>
      <c r="C6" s="56" t="str">
        <v>최근비교기간건수</v>
      </c>
      <c r="D6" s="56" t="str">
        <v>거래량변화율</v>
      </c>
      <c r="E6" s="56" t="str">
        <v>직전매매비중</v>
      </c>
      <c r="F6" s="56" t="str">
        <v>최근매매비중</v>
      </c>
      <c r="G6" s="56" t="str">
        <v>매매변화(%p)</v>
      </c>
      <c r="H6" s="56" t="str">
        <v>직전임대비중</v>
      </c>
      <c r="I6" s="56" t="str">
        <v>최근임대비중</v>
      </c>
      <c r="J6" s="56" t="str">
        <v>임대변화(%p)</v>
      </c>
      <c r="K6" s="56" t="str">
        <v>직전임대내월세</v>
      </c>
      <c r="L6" s="56" t="str">
        <v>최근임대내월세</v>
      </c>
      <c r="M6" s="56" t="str">
        <v>월세화변화(%p)</v>
      </c>
      <c r="N6" s="56" t="str">
        <v>해석</v>
      </c>
    </row>
    <row r="7">
      <c r="A7" s="60" t="str">
        <v>아파트</v>
      </c>
      <c r="B7" s="62">
        <v>2383</v>
      </c>
      <c r="C7" s="62">
        <v>4428</v>
      </c>
      <c r="D7" s="77">
        <f>IF(B7=0,0,C7/B7-1)</f>
        <v>0.858161980696601</v>
      </c>
      <c r="E7" s="73">
        <v>0.32228283676038605</v>
      </c>
      <c r="F7" s="73">
        <v>0.16508581752484192</v>
      </c>
      <c r="G7" s="74">
        <f>(F7-E7)*100</f>
        <v>-15.719701923554414</v>
      </c>
      <c r="H7" s="73">
        <v>0.677717163239614</v>
      </c>
      <c r="I7" s="73">
        <v>0.8349141824751581</v>
      </c>
      <c r="J7" s="78">
        <f>(I7-H7)*100</f>
        <v>15.71970192355442</v>
      </c>
      <c r="K7" s="73">
        <v>0.518266253869969</v>
      </c>
      <c r="L7" s="73">
        <v>0.8355423316202326</v>
      </c>
      <c r="M7" s="78">
        <f>(L7-K7)*100</f>
        <v>31.727607775026357</v>
      </c>
      <c r="N7" s="60" t="str">
        <v>임대 비중 확대·월세화</v>
      </c>
    </row>
    <row r="8">
      <c r="A8" s="60" t="str">
        <v>단독·다가구</v>
      </c>
      <c r="B8" s="62">
        <v>190</v>
      </c>
      <c r="C8" s="62">
        <v>185</v>
      </c>
      <c r="D8" s="72">
        <f>IF(B8=0,0,C8/B8-1)</f>
        <v>-0.02631578947368418</v>
      </c>
      <c r="E8" s="73">
        <v>0.010526315789473684</v>
      </c>
      <c r="F8" s="73">
        <v>0.021621621621621623</v>
      </c>
      <c r="G8" s="78">
        <f>(F8-E8)*100</f>
        <v>1.109530583214794</v>
      </c>
      <c r="H8" s="73">
        <v>0.9894736842105263</v>
      </c>
      <c r="I8" s="73">
        <v>0.9783783783783784</v>
      </c>
      <c r="J8" s="74">
        <f>(I8-H8)*100</f>
        <v>-1.1095305832147906</v>
      </c>
      <c r="K8" s="73">
        <v>0.5531914893617021</v>
      </c>
      <c r="L8" s="73">
        <v>0.580110497237569</v>
      </c>
      <c r="M8" s="78">
        <f>(L8-K8)*100</f>
        <v>2.6919007875866874</v>
      </c>
      <c r="N8" s="60" t="str">
        <v>매매 비중 회복 속 임대 월세화</v>
      </c>
    </row>
    <row r="9">
      <c r="A9" s="60" t="str">
        <v>연립·다세대</v>
      </c>
      <c r="B9" s="62">
        <v>39</v>
      </c>
      <c r="C9" s="62">
        <v>41</v>
      </c>
      <c r="D9" s="77">
        <f>IF(B9=0,0,C9/B9-1)</f>
        <v>0.05128205128205132</v>
      </c>
      <c r="E9" s="73">
        <v>0.23076923076923078</v>
      </c>
      <c r="F9" s="73">
        <v>0.12195121951219512</v>
      </c>
      <c r="G9" s="74">
        <f>(F9-E9)*100</f>
        <v>-10.881801125703566</v>
      </c>
      <c r="H9" s="73">
        <v>0.7692307692307693</v>
      </c>
      <c r="I9" s="73">
        <v>0.8780487804878049</v>
      </c>
      <c r="J9" s="78">
        <f>(I9-H9)*100</f>
        <v>10.88180112570356</v>
      </c>
      <c r="K9" s="73">
        <v>0.5666666666666667</v>
      </c>
      <c r="L9" s="73">
        <v>0.5555555555555556</v>
      </c>
      <c r="M9" s="74">
        <f>(L9-K9)*100</f>
        <v>-1.1111111111111072</v>
      </c>
      <c r="N9" s="60" t="str">
        <v>임대 비중 확대·전세 중심</v>
      </c>
    </row>
    <row r="10">
      <c r="A10" s="60" t="str">
        <v>오피스텔</v>
      </c>
      <c r="B10" s="62">
        <v>607</v>
      </c>
      <c r="C10" s="62">
        <v>404</v>
      </c>
      <c r="D10" s="72">
        <f>IF(B10=0,0,C10/B10-1)</f>
        <v>-0.33443163097199347</v>
      </c>
      <c r="E10" s="73">
        <v>0.07248764415156507</v>
      </c>
      <c r="F10" s="73">
        <v>0.06435643564356436</v>
      </c>
      <c r="G10" s="74">
        <f>(F10-E10)*100</f>
        <v>-0.8131208508000711</v>
      </c>
      <c r="H10" s="73">
        <v>0.9275123558484349</v>
      </c>
      <c r="I10" s="73">
        <v>0.9356435643564357</v>
      </c>
      <c r="J10" s="78">
        <f>(I10-H10)*100</f>
        <v>0.8131208508000753</v>
      </c>
      <c r="K10" s="73">
        <v>0.6163410301953819</v>
      </c>
      <c r="L10" s="73">
        <v>0.716931216931217</v>
      </c>
      <c r="M10" s="78">
        <f>(L10-K10)*100</f>
        <v>10.059018673583509</v>
      </c>
      <c r="N10" s="60" t="str">
        <v>임대 비중 확대·월세화</v>
      </c>
    </row>
    <row r="13">
      <c r="A13" s="48" t="str">
        <v>3.1~3.4 부동산군별 월간 거래방식 상세</v>
      </c>
      <c r="B13" s="48" t="str">
        <v/>
      </c>
      <c r="C13" s="48" t="str">
        <v/>
      </c>
      <c r="D13" s="48" t="str">
        <v/>
      </c>
      <c r="E13" s="48" t="str">
        <v/>
      </c>
      <c r="F13" s="48" t="str">
        <v/>
      </c>
      <c r="G13" s="48" t="str">
        <v/>
      </c>
      <c r="H13" s="48" t="str">
        <v/>
      </c>
      <c r="I13" s="48" t="str">
        <v/>
      </c>
    </row>
    <row r="14">
      <c r="A14" s="56" t="str">
        <v>부동산유형군</v>
      </c>
      <c r="B14" s="56" t="str">
        <v>기준월</v>
      </c>
      <c r="C14" s="56" t="str">
        <v>데이터상태</v>
      </c>
      <c r="D14" s="56" t="str">
        <v>분석구간</v>
      </c>
      <c r="E14" s="56" t="str">
        <v>매매비중</v>
      </c>
      <c r="F14" s="56" t="str">
        <v>전세비중</v>
      </c>
      <c r="G14" s="56" t="str">
        <v>월세비중</v>
      </c>
      <c r="H14" s="56" t="str">
        <v>임대비중</v>
      </c>
      <c r="I14" s="56" t="str">
        <v>임대내월세비중</v>
      </c>
    </row>
    <row r="15">
      <c r="A15" s="60" t="str">
        <v>아파트</v>
      </c>
      <c r="B15" s="60" t="str">
        <v>2025-08</v>
      </c>
      <c r="C15" s="60" t="str">
        <v>비교 반영</v>
      </c>
      <c r="D15" s="60" t="str">
        <v>그 외 비교 반영월</v>
      </c>
      <c r="E15" s="73">
        <v>0.20754716981132076</v>
      </c>
      <c r="F15" s="73">
        <v>0.3584905660377358</v>
      </c>
      <c r="G15" s="73">
        <v>0.4339622641509434</v>
      </c>
      <c r="H15" s="73">
        <v>0.7924528301886793</v>
      </c>
      <c r="I15" s="73">
        <v>0.5476190476190477</v>
      </c>
    </row>
    <row r="16">
      <c r="A16" s="60" t="str">
        <v>아파트</v>
      </c>
      <c r="B16" s="60" t="str">
        <v>2025-09</v>
      </c>
      <c r="C16" s="60" t="str">
        <v>비교 반영</v>
      </c>
      <c r="D16" s="60" t="str">
        <v>그 외 비교 반영월</v>
      </c>
      <c r="E16" s="73">
        <v>0.08275462962962964</v>
      </c>
      <c r="F16" s="73">
        <v>0.11053240740740741</v>
      </c>
      <c r="G16" s="73">
        <v>0.8067129629629629</v>
      </c>
      <c r="H16" s="73">
        <v>0.9172453703703703</v>
      </c>
      <c r="I16" s="73">
        <v>0.8794952681388013</v>
      </c>
    </row>
    <row r="17">
      <c r="A17" s="60" t="str">
        <v>아파트</v>
      </c>
      <c r="B17" s="60" t="str">
        <v>2025-10</v>
      </c>
      <c r="C17" s="60" t="str">
        <v>비교 반영</v>
      </c>
      <c r="D17" s="60" t="str">
        <v>그 외 비교 반영월</v>
      </c>
      <c r="E17" s="73">
        <v>0.24284395198522624</v>
      </c>
      <c r="F17" s="73">
        <v>0.17543859649122806</v>
      </c>
      <c r="G17" s="73">
        <v>0.5817174515235457</v>
      </c>
      <c r="H17" s="73">
        <v>0.7571560480147738</v>
      </c>
      <c r="I17" s="73">
        <v>0.7682926829268293</v>
      </c>
    </row>
    <row r="18">
      <c r="A18" s="60" t="str">
        <v>아파트</v>
      </c>
      <c r="B18" s="60" t="str">
        <v>2025-11</v>
      </c>
      <c r="C18" s="60" t="str">
        <v>비교 반영</v>
      </c>
      <c r="D18" s="60" t="str">
        <v>그 외 비교 반영월</v>
      </c>
      <c r="E18" s="73">
        <v>0.18729535036018335</v>
      </c>
      <c r="F18" s="73">
        <v>0.15651604453176163</v>
      </c>
      <c r="G18" s="73">
        <v>0.656188605108055</v>
      </c>
      <c r="H18" s="73">
        <v>0.8127046496398166</v>
      </c>
      <c r="I18" s="73">
        <v>0.8074133763094279</v>
      </c>
    </row>
    <row r="19">
      <c r="A19" s="60" t="str">
        <v>아파트</v>
      </c>
      <c r="B19" s="60" t="str">
        <v>2025-12</v>
      </c>
      <c r="C19" s="60" t="str">
        <v>비교 반영</v>
      </c>
      <c r="D19" s="60" t="str">
        <v>그 외 비교 반영월</v>
      </c>
      <c r="E19" s="73">
        <v>0.1958670260557053</v>
      </c>
      <c r="F19" s="73">
        <v>0.20664869721473494</v>
      </c>
      <c r="G19" s="73">
        <v>0.5974842767295597</v>
      </c>
      <c r="H19" s="73">
        <v>0.8041329739442947</v>
      </c>
      <c r="I19" s="73">
        <v>0.7430167597765364</v>
      </c>
    </row>
    <row r="20">
      <c r="A20" s="60" t="str">
        <v>아파트</v>
      </c>
      <c r="B20" s="60" t="str">
        <v>2026-01</v>
      </c>
      <c r="C20" s="60" t="str">
        <v>비교 반영</v>
      </c>
      <c r="D20" s="60" t="str">
        <v>직전 비교기간</v>
      </c>
      <c r="E20" s="73">
        <v>0.3434650455927052</v>
      </c>
      <c r="F20" s="73">
        <v>0.3049645390070922</v>
      </c>
      <c r="G20" s="73">
        <v>0.3515704154002026</v>
      </c>
      <c r="H20" s="73">
        <v>0.6565349544072948</v>
      </c>
      <c r="I20" s="73">
        <v>0.5354938271604939</v>
      </c>
    </row>
    <row r="21">
      <c r="A21" s="60" t="str">
        <v>아파트</v>
      </c>
      <c r="B21" s="60" t="str">
        <v>2026-02</v>
      </c>
      <c r="C21" s="60" t="str">
        <v>비교 반영</v>
      </c>
      <c r="D21" s="60" t="str">
        <v>직전 비교기간</v>
      </c>
      <c r="E21" s="73">
        <v>0.32989690721649484</v>
      </c>
      <c r="F21" s="73">
        <v>0.3431516936671576</v>
      </c>
      <c r="G21" s="73">
        <v>0.3269513991163476</v>
      </c>
      <c r="H21" s="73">
        <v>0.6701030927835051</v>
      </c>
      <c r="I21" s="73">
        <v>0.4879120879120879</v>
      </c>
    </row>
    <row r="22">
      <c r="A22" s="60" t="str">
        <v>아파트</v>
      </c>
      <c r="B22" s="60" t="str">
        <v>2026-03</v>
      </c>
      <c r="C22" s="60" t="str">
        <v>비교 반영</v>
      </c>
      <c r="D22" s="60" t="str">
        <v>직전 비교기간</v>
      </c>
      <c r="E22" s="73">
        <v>0.2859135285913529</v>
      </c>
      <c r="F22" s="73">
        <v>0.3403068340306834</v>
      </c>
      <c r="G22" s="73">
        <v>0.3737796373779637</v>
      </c>
      <c r="H22" s="73">
        <v>0.7140864714086471</v>
      </c>
      <c r="I22" s="73">
        <v>0.5234375</v>
      </c>
    </row>
    <row r="23">
      <c r="A23" s="60" t="str">
        <v>아파트</v>
      </c>
      <c r="B23" s="60" t="str">
        <v>2026-04</v>
      </c>
      <c r="C23" s="60" t="str">
        <v>비교 반영</v>
      </c>
      <c r="D23" s="60" t="str">
        <v>최근 비교기간</v>
      </c>
      <c r="E23" s="73">
        <v>0.2847571189279732</v>
      </c>
      <c r="F23" s="73">
        <v>0.2948073701842546</v>
      </c>
      <c r="G23" s="73">
        <v>0.4204355108877722</v>
      </c>
      <c r="H23" s="73">
        <v>0.7152428810720268</v>
      </c>
      <c r="I23" s="73">
        <v>0.5878220140515222</v>
      </c>
    </row>
    <row r="24">
      <c r="A24" s="60" t="str">
        <v>아파트</v>
      </c>
      <c r="B24" s="60" t="str">
        <v>2026-05</v>
      </c>
      <c r="C24" s="60" t="str">
        <v>비교 반영</v>
      </c>
      <c r="D24" s="60" t="str">
        <v>최근 비교기간</v>
      </c>
      <c r="E24" s="73">
        <v>0.10142215568862276</v>
      </c>
      <c r="F24" s="73">
        <v>0.08233532934131736</v>
      </c>
      <c r="G24" s="73">
        <v>0.8162425149700598</v>
      </c>
      <c r="H24" s="73">
        <v>0.8985778443113772</v>
      </c>
      <c r="I24" s="73">
        <v>0.9083715118700542</v>
      </c>
    </row>
    <row r="25">
      <c r="A25" s="60" t="str">
        <v>아파트</v>
      </c>
      <c r="B25" s="60" t="str">
        <v>2026-06</v>
      </c>
      <c r="C25" s="60" t="str">
        <v>비교 반영</v>
      </c>
      <c r="D25" s="60" t="str">
        <v>최근 비교기간</v>
      </c>
      <c r="E25" s="73">
        <v>0.25021570319240727</v>
      </c>
      <c r="F25" s="73">
        <v>0.182916307161346</v>
      </c>
      <c r="G25" s="73">
        <v>0.5668679896462467</v>
      </c>
      <c r="H25" s="73">
        <v>0.7497842968075927</v>
      </c>
      <c r="I25" s="73">
        <v>0.7560414269275029</v>
      </c>
    </row>
    <row r="26">
      <c r="A26" s="66" t="str">
        <v>아파트</v>
      </c>
      <c r="B26" s="66" t="str">
        <v>2026-07</v>
      </c>
      <c r="C26" s="66" t="str">
        <v>집계 중</v>
      </c>
      <c r="D26" s="66" t="str">
        <v>집계 중 월</v>
      </c>
      <c r="E26" s="79">
        <v>0.3701657458563536</v>
      </c>
      <c r="F26" s="79">
        <v>0.2845303867403315</v>
      </c>
      <c r="G26" s="79">
        <v>0.3453038674033149</v>
      </c>
      <c r="H26" s="79">
        <v>0.6298342541436464</v>
      </c>
      <c r="I26" s="79">
        <v>0.5482456140350878</v>
      </c>
    </row>
    <row r="27">
      <c r="A27" s="60" t="str">
        <v>단독·다가구</v>
      </c>
      <c r="B27" s="60" t="str">
        <v>2025-08</v>
      </c>
      <c r="C27" s="60" t="str">
        <v>비교 반영</v>
      </c>
      <c r="D27" s="60" t="str">
        <v>그 외 비교 반영월</v>
      </c>
      <c r="E27" s="73">
        <v>0.014492753623188406</v>
      </c>
      <c r="F27" s="73">
        <v>0.5942028985507246</v>
      </c>
      <c r="G27" s="73">
        <v>0.391304347826087</v>
      </c>
      <c r="H27" s="73">
        <v>0.9855072463768116</v>
      </c>
      <c r="I27" s="73">
        <v>0.39705882352941174</v>
      </c>
    </row>
    <row r="28">
      <c r="A28" s="60" t="str">
        <v>단독·다가구</v>
      </c>
      <c r="B28" s="60" t="str">
        <v>2025-09</v>
      </c>
      <c r="C28" s="60" t="str">
        <v>비교 반영</v>
      </c>
      <c r="D28" s="60" t="str">
        <v>그 외 비교 반영월</v>
      </c>
      <c r="E28" s="73">
        <v>0</v>
      </c>
      <c r="F28" s="73">
        <v>0.38095238095238093</v>
      </c>
      <c r="G28" s="73">
        <v>0.6190476190476191</v>
      </c>
      <c r="H28" s="73">
        <v>1</v>
      </c>
      <c r="I28" s="73">
        <v>0.6190476190476191</v>
      </c>
    </row>
    <row r="29">
      <c r="A29" s="60" t="str">
        <v>단독·다가구</v>
      </c>
      <c r="B29" s="60" t="str">
        <v>2025-10</v>
      </c>
      <c r="C29" s="60" t="str">
        <v>비교 반영</v>
      </c>
      <c r="D29" s="60" t="str">
        <v>그 외 비교 반영월</v>
      </c>
      <c r="E29" s="73">
        <v>0.014925373134328358</v>
      </c>
      <c r="F29" s="73">
        <v>0.44776119402985076</v>
      </c>
      <c r="G29" s="73">
        <v>0.5373134328358209</v>
      </c>
      <c r="H29" s="73">
        <v>0.9850746268656716</v>
      </c>
      <c r="I29" s="73">
        <v>0.5454545454545454</v>
      </c>
    </row>
    <row r="30">
      <c r="A30" s="60" t="str">
        <v>단독·다가구</v>
      </c>
      <c r="B30" s="60" t="str">
        <v>2025-11</v>
      </c>
      <c r="C30" s="60" t="str">
        <v>비교 반영</v>
      </c>
      <c r="D30" s="60" t="str">
        <v>그 외 비교 반영월</v>
      </c>
      <c r="E30" s="73">
        <v>0</v>
      </c>
      <c r="F30" s="73">
        <v>0.5652173913043478</v>
      </c>
      <c r="G30" s="73">
        <v>0.43478260869565216</v>
      </c>
      <c r="H30" s="73">
        <v>1</v>
      </c>
      <c r="I30" s="73">
        <v>0.43478260869565216</v>
      </c>
    </row>
    <row r="31">
      <c r="A31" s="60" t="str">
        <v>단독·다가구</v>
      </c>
      <c r="B31" s="60" t="str">
        <v>2025-12</v>
      </c>
      <c r="C31" s="60" t="str">
        <v>비교 반영</v>
      </c>
      <c r="D31" s="60" t="str">
        <v>그 외 비교 반영월</v>
      </c>
      <c r="E31" s="73">
        <v>0</v>
      </c>
      <c r="F31" s="73">
        <v>0.34</v>
      </c>
      <c r="G31" s="73">
        <v>0.66</v>
      </c>
      <c r="H31" s="73">
        <v>1</v>
      </c>
      <c r="I31" s="73">
        <v>0.66</v>
      </c>
    </row>
    <row r="32">
      <c r="A32" s="60" t="str">
        <v>단독·다가구</v>
      </c>
      <c r="B32" s="60" t="str">
        <v>2026-01</v>
      </c>
      <c r="C32" s="60" t="str">
        <v>비교 반영</v>
      </c>
      <c r="D32" s="60" t="str">
        <v>직전 비교기간</v>
      </c>
      <c r="E32" s="73">
        <v>0.0273972602739726</v>
      </c>
      <c r="F32" s="73">
        <v>0.3287671232876712</v>
      </c>
      <c r="G32" s="73">
        <v>0.6438356164383562</v>
      </c>
      <c r="H32" s="73">
        <v>0.9726027397260274</v>
      </c>
      <c r="I32" s="73">
        <v>0.6619718309859155</v>
      </c>
    </row>
    <row r="33">
      <c r="A33" s="60" t="str">
        <v>단독·다가구</v>
      </c>
      <c r="B33" s="60" t="str">
        <v>2026-02</v>
      </c>
      <c r="C33" s="60" t="str">
        <v>비교 반영</v>
      </c>
      <c r="D33" s="60" t="str">
        <v>직전 비교기간</v>
      </c>
      <c r="E33" s="73">
        <v>0</v>
      </c>
      <c r="F33" s="73">
        <v>0.5116279069767442</v>
      </c>
      <c r="G33" s="73">
        <v>0.4883720930232558</v>
      </c>
      <c r="H33" s="73">
        <v>1</v>
      </c>
      <c r="I33" s="73">
        <v>0.4883720930232558</v>
      </c>
    </row>
    <row r="34">
      <c r="A34" s="60" t="str">
        <v>단독·다가구</v>
      </c>
      <c r="B34" s="60" t="str">
        <v>2026-03</v>
      </c>
      <c r="C34" s="60" t="str">
        <v>비교 반영</v>
      </c>
      <c r="D34" s="60" t="str">
        <v>직전 비교기간</v>
      </c>
      <c r="E34" s="73">
        <v>0</v>
      </c>
      <c r="F34" s="73">
        <v>0.5135135135135135</v>
      </c>
      <c r="G34" s="73">
        <v>0.4864864864864865</v>
      </c>
      <c r="H34" s="73">
        <v>1</v>
      </c>
      <c r="I34" s="73">
        <v>0.4864864864864865</v>
      </c>
    </row>
    <row r="35">
      <c r="A35" s="60" t="str">
        <v>단독·다가구</v>
      </c>
      <c r="B35" s="60" t="str">
        <v>2026-04</v>
      </c>
      <c r="C35" s="60" t="str">
        <v>비교 반영</v>
      </c>
      <c r="D35" s="60" t="str">
        <v>최근 비교기간</v>
      </c>
      <c r="E35" s="73">
        <v>0.0410958904109589</v>
      </c>
      <c r="F35" s="73">
        <v>0.4246575342465753</v>
      </c>
      <c r="G35" s="73">
        <v>0.5342465753424658</v>
      </c>
      <c r="H35" s="73">
        <v>0.958904109589041</v>
      </c>
      <c r="I35" s="73">
        <v>0.5571428571428572</v>
      </c>
    </row>
    <row r="36">
      <c r="A36" s="60" t="str">
        <v>단독·다가구</v>
      </c>
      <c r="B36" s="60" t="str">
        <v>2026-05</v>
      </c>
      <c r="C36" s="60" t="str">
        <v>비교 반영</v>
      </c>
      <c r="D36" s="60" t="str">
        <v>최근 비교기간</v>
      </c>
      <c r="E36" s="73">
        <v>0</v>
      </c>
      <c r="F36" s="73">
        <v>0.4727272727272727</v>
      </c>
      <c r="G36" s="73">
        <v>0.5272727272727272</v>
      </c>
      <c r="H36" s="73">
        <v>1</v>
      </c>
      <c r="I36" s="73">
        <v>0.5272727272727272</v>
      </c>
    </row>
    <row r="37">
      <c r="A37" s="60" t="str">
        <v>단독·다가구</v>
      </c>
      <c r="B37" s="60" t="str">
        <v>2026-06</v>
      </c>
      <c r="C37" s="60" t="str">
        <v>비교 반영</v>
      </c>
      <c r="D37" s="60" t="str">
        <v>최근 비교기간</v>
      </c>
      <c r="E37" s="73">
        <v>0.017543859649122806</v>
      </c>
      <c r="F37" s="73">
        <v>0.3333333333333333</v>
      </c>
      <c r="G37" s="73">
        <v>0.6491228070175439</v>
      </c>
      <c r="H37" s="73">
        <v>0.9824561403508771</v>
      </c>
      <c r="I37" s="73">
        <v>0.6607142857142857</v>
      </c>
    </row>
    <row r="38">
      <c r="A38" s="66" t="str">
        <v>단독·다가구</v>
      </c>
      <c r="B38" s="66" t="str">
        <v>2026-07</v>
      </c>
      <c r="C38" s="66" t="str">
        <v>집계 중</v>
      </c>
      <c r="D38" s="66" t="str">
        <v>집계 중 월</v>
      </c>
      <c r="E38" s="79">
        <v>0</v>
      </c>
      <c r="F38" s="79">
        <v>0.38461538461538464</v>
      </c>
      <c r="G38" s="79">
        <v>0.6153846153846154</v>
      </c>
      <c r="H38" s="79">
        <v>1</v>
      </c>
      <c r="I38" s="79">
        <v>0.6153846153846154</v>
      </c>
    </row>
    <row r="39">
      <c r="A39" s="60" t="str">
        <v>연립·다세대</v>
      </c>
      <c r="B39" s="60" t="str">
        <v>2025-08</v>
      </c>
      <c r="C39" s="60" t="str">
        <v>비교 반영</v>
      </c>
      <c r="D39" s="60" t="str">
        <v>그 외 비교 반영월</v>
      </c>
      <c r="E39" s="73">
        <v>0</v>
      </c>
      <c r="F39" s="73">
        <v>0.4166666666666667</v>
      </c>
      <c r="G39" s="73">
        <v>0.5833333333333334</v>
      </c>
      <c r="H39" s="73">
        <v>1</v>
      </c>
      <c r="I39" s="73">
        <v>0.5833333333333334</v>
      </c>
    </row>
    <row r="40">
      <c r="A40" s="60" t="str">
        <v>연립·다세대</v>
      </c>
      <c r="B40" s="60" t="str">
        <v>2025-09</v>
      </c>
      <c r="C40" s="60" t="str">
        <v>비교 반영</v>
      </c>
      <c r="D40" s="60" t="str">
        <v>그 외 비교 반영월</v>
      </c>
      <c r="E40" s="73">
        <v>0.1</v>
      </c>
      <c r="F40" s="73">
        <v>0.4</v>
      </c>
      <c r="G40" s="73">
        <v>0.5</v>
      </c>
      <c r="H40" s="73">
        <v>0.9</v>
      </c>
      <c r="I40" s="73">
        <v>0.5555555555555556</v>
      </c>
    </row>
    <row r="41">
      <c r="A41" s="60" t="str">
        <v>연립·다세대</v>
      </c>
      <c r="B41" s="60" t="str">
        <v>2025-10</v>
      </c>
      <c r="C41" s="60" t="str">
        <v>비교 반영</v>
      </c>
      <c r="D41" s="60" t="str">
        <v>그 외 비교 반영월</v>
      </c>
      <c r="E41" s="73">
        <v>0.09090909090909091</v>
      </c>
      <c r="F41" s="73">
        <v>0.45454545454545453</v>
      </c>
      <c r="G41" s="73">
        <v>0.45454545454545453</v>
      </c>
      <c r="H41" s="73">
        <v>0.9090909090909091</v>
      </c>
      <c r="I41" s="73">
        <v>0.5</v>
      </c>
    </row>
    <row r="42">
      <c r="A42" s="60" t="str">
        <v>연립·다세대</v>
      </c>
      <c r="B42" s="60" t="str">
        <v>2025-11</v>
      </c>
      <c r="C42" s="60" t="str">
        <v>비교 반영</v>
      </c>
      <c r="D42" s="60" t="str">
        <v>그 외 비교 반영월</v>
      </c>
      <c r="E42" s="73">
        <v>0.13333333333333333</v>
      </c>
      <c r="F42" s="73">
        <v>0.4</v>
      </c>
      <c r="G42" s="73">
        <v>0.4666666666666667</v>
      </c>
      <c r="H42" s="73">
        <v>0.8666666666666667</v>
      </c>
      <c r="I42" s="73">
        <v>0.5384615384615384</v>
      </c>
    </row>
    <row r="43">
      <c r="A43" s="60" t="str">
        <v>연립·다세대</v>
      </c>
      <c r="B43" s="60" t="str">
        <v>2025-12</v>
      </c>
      <c r="C43" s="60" t="str">
        <v>비교 반영</v>
      </c>
      <c r="D43" s="60" t="str">
        <v>그 외 비교 반영월</v>
      </c>
      <c r="E43" s="73">
        <v>0.25</v>
      </c>
      <c r="F43" s="73">
        <v>0.4375</v>
      </c>
      <c r="G43" s="73">
        <v>0.3125</v>
      </c>
      <c r="H43" s="73">
        <v>0.75</v>
      </c>
      <c r="I43" s="73">
        <v>0.4166666666666667</v>
      </c>
    </row>
    <row r="44">
      <c r="A44" s="60" t="str">
        <v>연립·다세대</v>
      </c>
      <c r="B44" s="60" t="str">
        <v>2026-01</v>
      </c>
      <c r="C44" s="60" t="str">
        <v>비교 반영</v>
      </c>
      <c r="D44" s="60" t="str">
        <v>직전 비교기간</v>
      </c>
      <c r="E44" s="73">
        <v>0.25</v>
      </c>
      <c r="F44" s="73">
        <v>0.4166666666666667</v>
      </c>
      <c r="G44" s="73">
        <v>0.3333333333333333</v>
      </c>
      <c r="H44" s="73">
        <v>0.75</v>
      </c>
      <c r="I44" s="73">
        <v>0.4444444444444444</v>
      </c>
    </row>
    <row r="45">
      <c r="A45" s="60" t="str">
        <v>연립·다세대</v>
      </c>
      <c r="B45" s="60" t="str">
        <v>2026-02</v>
      </c>
      <c r="C45" s="60" t="str">
        <v>비교 반영</v>
      </c>
      <c r="D45" s="60" t="str">
        <v>직전 비교기간</v>
      </c>
      <c r="E45" s="73">
        <v>0.3076923076923077</v>
      </c>
      <c r="F45" s="73">
        <v>0.15384615384615385</v>
      </c>
      <c r="G45" s="73">
        <v>0.5384615384615384</v>
      </c>
      <c r="H45" s="73">
        <v>0.6923076923076923</v>
      </c>
      <c r="I45" s="73">
        <v>0.7777777777777778</v>
      </c>
    </row>
    <row r="46">
      <c r="A46" s="60" t="str">
        <v>연립·다세대</v>
      </c>
      <c r="B46" s="60" t="str">
        <v>2026-03</v>
      </c>
      <c r="C46" s="60" t="str">
        <v>비교 반영</v>
      </c>
      <c r="D46" s="60" t="str">
        <v>직전 비교기간</v>
      </c>
      <c r="E46" s="73">
        <v>0.14285714285714285</v>
      </c>
      <c r="F46" s="73">
        <v>0.42857142857142855</v>
      </c>
      <c r="G46" s="73">
        <v>0.42857142857142855</v>
      </c>
      <c r="H46" s="73">
        <v>0.8571428571428571</v>
      </c>
      <c r="I46" s="73">
        <v>0.5</v>
      </c>
    </row>
    <row r="47">
      <c r="A47" s="60" t="str">
        <v>연립·다세대</v>
      </c>
      <c r="B47" s="60" t="str">
        <v>2026-04</v>
      </c>
      <c r="C47" s="60" t="str">
        <v>비교 반영</v>
      </c>
      <c r="D47" s="60" t="str">
        <v>최근 비교기간</v>
      </c>
      <c r="E47" s="73">
        <v>0.11764705882352941</v>
      </c>
      <c r="F47" s="73">
        <v>0.47058823529411764</v>
      </c>
      <c r="G47" s="73">
        <v>0.4117647058823529</v>
      </c>
      <c r="H47" s="73">
        <v>0.8823529411764706</v>
      </c>
      <c r="I47" s="73">
        <v>0.4666666666666667</v>
      </c>
    </row>
    <row r="48">
      <c r="A48" s="60" t="str">
        <v>연립·다세대</v>
      </c>
      <c r="B48" s="60" t="str">
        <v>2026-05</v>
      </c>
      <c r="C48" s="60" t="str">
        <v>비교 반영</v>
      </c>
      <c r="D48" s="60" t="str">
        <v>최근 비교기간</v>
      </c>
      <c r="E48" s="73">
        <v>0.125</v>
      </c>
      <c r="F48" s="73">
        <v>0.3125</v>
      </c>
      <c r="G48" s="73">
        <v>0.5625</v>
      </c>
      <c r="H48" s="73">
        <v>0.875</v>
      </c>
      <c r="I48" s="73">
        <v>0.6428571428571429</v>
      </c>
    </row>
    <row r="49">
      <c r="A49" s="60" t="str">
        <v>연립·다세대</v>
      </c>
      <c r="B49" s="60" t="str">
        <v>2026-06</v>
      </c>
      <c r="C49" s="60" t="str">
        <v>비교 반영</v>
      </c>
      <c r="D49" s="60" t="str">
        <v>최근 비교기간</v>
      </c>
      <c r="E49" s="73">
        <v>0.125</v>
      </c>
      <c r="F49" s="73">
        <v>0.375</v>
      </c>
      <c r="G49" s="73">
        <v>0.5</v>
      </c>
      <c r="H49" s="73">
        <v>0.875</v>
      </c>
      <c r="I49" s="73">
        <v>0.5714285714285714</v>
      </c>
    </row>
    <row r="50">
      <c r="A50" s="66" t="str">
        <v>연립·다세대</v>
      </c>
      <c r="B50" s="66" t="str">
        <v>2026-07</v>
      </c>
      <c r="C50" s="66" t="str">
        <v>집계 중</v>
      </c>
      <c r="D50" s="66" t="str">
        <v>집계 중 월</v>
      </c>
      <c r="E50" s="79">
        <v>0.5</v>
      </c>
      <c r="F50" s="79">
        <v>0.25</v>
      </c>
      <c r="G50" s="79">
        <v>0.25</v>
      </c>
      <c r="H50" s="79">
        <v>0.5</v>
      </c>
      <c r="I50" s="79">
        <v>0.5</v>
      </c>
    </row>
    <row r="51">
      <c r="A51" s="60" t="str">
        <v>오피스텔</v>
      </c>
      <c r="B51" s="60" t="str">
        <v>2025-08</v>
      </c>
      <c r="C51" s="60" t="str">
        <v>비교 반영</v>
      </c>
      <c r="D51" s="60" t="str">
        <v>그 외 비교 반영월</v>
      </c>
      <c r="E51" s="73">
        <v>0.039735099337748346</v>
      </c>
      <c r="F51" s="73">
        <v>0.2980132450331126</v>
      </c>
      <c r="G51" s="73">
        <v>0.6622516556291391</v>
      </c>
      <c r="H51" s="73">
        <v>0.9602649006622517</v>
      </c>
      <c r="I51" s="73">
        <v>0.6896551724137931</v>
      </c>
    </row>
    <row r="52">
      <c r="A52" s="60" t="str">
        <v>오피스텔</v>
      </c>
      <c r="B52" s="60" t="str">
        <v>2025-09</v>
      </c>
      <c r="C52" s="60" t="str">
        <v>비교 반영</v>
      </c>
      <c r="D52" s="60" t="str">
        <v>그 외 비교 반영월</v>
      </c>
      <c r="E52" s="73">
        <v>0.047872340425531915</v>
      </c>
      <c r="F52" s="73">
        <v>0.25</v>
      </c>
      <c r="G52" s="73">
        <v>0.7021276595744681</v>
      </c>
      <c r="H52" s="73">
        <v>0.9521276595744681</v>
      </c>
      <c r="I52" s="73">
        <v>0.7374301675977654</v>
      </c>
    </row>
    <row r="53">
      <c r="A53" s="60" t="str">
        <v>오피스텔</v>
      </c>
      <c r="B53" s="60" t="str">
        <v>2025-10</v>
      </c>
      <c r="C53" s="60" t="str">
        <v>비교 반영</v>
      </c>
      <c r="D53" s="60" t="str">
        <v>그 외 비교 반영월</v>
      </c>
      <c r="E53" s="73">
        <v>0.05194805194805195</v>
      </c>
      <c r="F53" s="73">
        <v>0.42207792207792205</v>
      </c>
      <c r="G53" s="73">
        <v>0.525974025974026</v>
      </c>
      <c r="H53" s="73">
        <v>0.948051948051948</v>
      </c>
      <c r="I53" s="73">
        <v>0.5547945205479452</v>
      </c>
    </row>
    <row r="54">
      <c r="A54" s="60" t="str">
        <v>오피스텔</v>
      </c>
      <c r="B54" s="60" t="str">
        <v>2025-11</v>
      </c>
      <c r="C54" s="60" t="str">
        <v>비교 반영</v>
      </c>
      <c r="D54" s="60" t="str">
        <v>그 외 비교 반영월</v>
      </c>
      <c r="E54" s="73">
        <v>0.04838709677419355</v>
      </c>
      <c r="F54" s="73">
        <v>0.24731182795698925</v>
      </c>
      <c r="G54" s="73">
        <v>0.7043010752688172</v>
      </c>
      <c r="H54" s="73">
        <v>0.9516129032258065</v>
      </c>
      <c r="I54" s="73">
        <v>0.7401129943502824</v>
      </c>
    </row>
    <row r="55">
      <c r="A55" s="60" t="str">
        <v>오피스텔</v>
      </c>
      <c r="B55" s="60" t="str">
        <v>2025-12</v>
      </c>
      <c r="C55" s="60" t="str">
        <v>비교 반영</v>
      </c>
      <c r="D55" s="60" t="str">
        <v>그 외 비교 반영월</v>
      </c>
      <c r="E55" s="73">
        <v>0.04242424242424243</v>
      </c>
      <c r="F55" s="73">
        <v>0.3333333333333333</v>
      </c>
      <c r="G55" s="73">
        <v>0.6242424242424243</v>
      </c>
      <c r="H55" s="73">
        <v>0.9575757575757575</v>
      </c>
      <c r="I55" s="73">
        <v>0.6518987341772152</v>
      </c>
    </row>
    <row r="56">
      <c r="A56" s="60" t="str">
        <v>오피스텔</v>
      </c>
      <c r="B56" s="60" t="str">
        <v>2026-01</v>
      </c>
      <c r="C56" s="60" t="str">
        <v>비교 반영</v>
      </c>
      <c r="D56" s="60" t="str">
        <v>직전 비교기간</v>
      </c>
      <c r="E56" s="73">
        <v>0.06779661016949153</v>
      </c>
      <c r="F56" s="73">
        <v>0.3771186440677966</v>
      </c>
      <c r="G56" s="73">
        <v>0.5550847457627118</v>
      </c>
      <c r="H56" s="73">
        <v>0.9322033898305084</v>
      </c>
      <c r="I56" s="73">
        <v>0.5954545454545455</v>
      </c>
    </row>
    <row r="57">
      <c r="A57" s="60" t="str">
        <v>오피스텔</v>
      </c>
      <c r="B57" s="60" t="str">
        <v>2026-02</v>
      </c>
      <c r="C57" s="60" t="str">
        <v>비교 반영</v>
      </c>
      <c r="D57" s="60" t="str">
        <v>직전 비교기간</v>
      </c>
      <c r="E57" s="73">
        <v>0.07777777777777778</v>
      </c>
      <c r="F57" s="73">
        <v>0.3333333333333333</v>
      </c>
      <c r="G57" s="73">
        <v>0.5888888888888889</v>
      </c>
      <c r="H57" s="73">
        <v>0.9222222222222223</v>
      </c>
      <c r="I57" s="73">
        <v>0.6385542168674698</v>
      </c>
    </row>
    <row r="58">
      <c r="A58" s="60" t="str">
        <v>오피스텔</v>
      </c>
      <c r="B58" s="60" t="str">
        <v>2026-03</v>
      </c>
      <c r="C58" s="60" t="str">
        <v>비교 반영</v>
      </c>
      <c r="D58" s="60" t="str">
        <v>직전 비교기간</v>
      </c>
      <c r="E58" s="73">
        <v>0.07329842931937172</v>
      </c>
      <c r="F58" s="73">
        <v>0.3507853403141361</v>
      </c>
      <c r="G58" s="73">
        <v>0.5759162303664922</v>
      </c>
      <c r="H58" s="73">
        <v>0.9267015706806283</v>
      </c>
      <c r="I58" s="73">
        <v>0.6214689265536724</v>
      </c>
    </row>
    <row r="59">
      <c r="A59" s="60" t="str">
        <v>오피스텔</v>
      </c>
      <c r="B59" s="60" t="str">
        <v>2026-04</v>
      </c>
      <c r="C59" s="60" t="str">
        <v>비교 반영</v>
      </c>
      <c r="D59" s="60" t="str">
        <v>최근 비교기간</v>
      </c>
      <c r="E59" s="73">
        <v>0.04697986577181208</v>
      </c>
      <c r="F59" s="73">
        <v>0.24161073825503357</v>
      </c>
      <c r="G59" s="73">
        <v>0.7114093959731543</v>
      </c>
      <c r="H59" s="73">
        <v>0.9530201342281879</v>
      </c>
      <c r="I59" s="73">
        <v>0.7464788732394366</v>
      </c>
    </row>
    <row r="60">
      <c r="A60" s="60" t="str">
        <v>오피스텔</v>
      </c>
      <c r="B60" s="60" t="str">
        <v>2026-05</v>
      </c>
      <c r="C60" s="60" t="str">
        <v>비교 반영</v>
      </c>
      <c r="D60" s="60" t="str">
        <v>최근 비교기간</v>
      </c>
      <c r="E60" s="73">
        <v>0.07462686567164178</v>
      </c>
      <c r="F60" s="73">
        <v>0.23134328358208955</v>
      </c>
      <c r="G60" s="73">
        <v>0.6940298507462687</v>
      </c>
      <c r="H60" s="73">
        <v>0.9253731343283582</v>
      </c>
      <c r="I60" s="73">
        <v>0.75</v>
      </c>
    </row>
    <row r="61">
      <c r="A61" s="60" t="str">
        <v>오피스텔</v>
      </c>
      <c r="B61" s="60" t="str">
        <v>2026-06</v>
      </c>
      <c r="C61" s="60" t="str">
        <v>비교 반영</v>
      </c>
      <c r="D61" s="60" t="str">
        <v>최근 비교기간</v>
      </c>
      <c r="E61" s="73">
        <v>0.0743801652892562</v>
      </c>
      <c r="F61" s="73">
        <v>0.3305785123966942</v>
      </c>
      <c r="G61" s="73">
        <v>0.5950413223140496</v>
      </c>
      <c r="H61" s="73">
        <v>0.9256198347107438</v>
      </c>
      <c r="I61" s="73">
        <v>0.6428571428571429</v>
      </c>
    </row>
    <row r="62">
      <c r="A62" s="66" t="str">
        <v>오피스텔</v>
      </c>
      <c r="B62" s="66" t="str">
        <v>2026-07</v>
      </c>
      <c r="C62" s="66" t="str">
        <v>집계 중</v>
      </c>
      <c r="D62" s="66" t="str">
        <v>집계 중 월</v>
      </c>
      <c r="E62" s="79">
        <v>0.08571428571428572</v>
      </c>
      <c r="F62" s="79">
        <v>0.2761904761904762</v>
      </c>
      <c r="G62" s="79">
        <v>0.638095238095238</v>
      </c>
      <c r="H62" s="79">
        <v>0.9142857142857143</v>
      </c>
      <c r="I62" s="79">
        <v>0.6979166666666666</v>
      </c>
    </row>
  </sheetData>
  <autoFilter ref="A6:N10"/>
  <mergeCells count="5">
    <mergeCell ref="A1:N1"/>
    <mergeCell ref="A2:N2"/>
    <mergeCell ref="A3:N3"/>
    <mergeCell ref="A4:N4"/>
    <mergeCell ref="A13:I13"/>
  </mergeCells>
  <pageMargins bottom="0.5" footer="0.3" header="0.3" left="0.4" right="0.4" top="0.5"/>
  <ignoredErrors>
    <ignoredError numberStoredAsText="1" sqref="A1:N62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cols>
    <col min="1" max="1" width="8.83203125" customWidth="1"/>
    <col min="2" max="2" width="18.83203125" customWidth="1"/>
    <col min="3" max="3" width="16.83203125" customWidth="1"/>
    <col min="4" max="4" width="15.83203125" customWidth="1"/>
    <col min="5" max="5" width="14.83203125" customWidth="1"/>
    <col min="6" max="6" width="14.83203125" customWidth="1"/>
    <col min="7" max="7" width="14.83203125" customWidth="1"/>
    <col min="8" max="8" width="15.83203125" customWidth="1"/>
    <col min="9" max="9" width="18.83203125" customWidth="1"/>
    <col min="10" max="10" width="18.83203125" customWidth="1"/>
    <col min="11" max="11" width="18.83203125" customWidth="1"/>
    <col min="12" max="12" width="16.83203125" customWidth="1"/>
    <col min="13" max="13" width="16.83203125" customWidth="1"/>
    <col min="14" max="14" width="17.83203125" customWidth="1"/>
    <col min="15" max="15" width="34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  <c r="M1" s="45" t="str">
        <v/>
      </c>
      <c r="N1" s="45" t="str">
        <v/>
      </c>
      <c r="O1" s="45" t="str">
        <v/>
      </c>
    </row>
    <row r="2" ht="24" customHeight="1">
      <c r="A2" s="46" t="str">
        <v>최근 비교기간 3개월 (2026-04~2026-06) 거래량 상위 10개 하위지역을 대상으로 직전 비교기간 3개월 (2026-01~2026-03) 대비 유형·거래방식 변화를 비교합니다. 전체 하위지역 세부내용은 뒤쪽 지역 상세 시트에서 확인할 수 있습니다.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  <c r="M2" s="46" t="str">
        <v/>
      </c>
      <c r="N2" s="46" t="str">
        <v/>
      </c>
      <c r="O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  <c r="M3" s="47" t="str">
        <v/>
      </c>
      <c r="N3" s="47" t="str">
        <v/>
      </c>
      <c r="O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  <c r="M4" s="47" t="str">
        <v/>
      </c>
      <c r="N4" s="47" t="str">
        <v/>
      </c>
      <c r="O4" s="47" t="str">
        <v/>
      </c>
    </row>
    <row r="5" ht="8" customHeight="1"/>
    <row r="6" ht="28" customHeight="1">
      <c r="A6" s="56" t="str">
        <v>순위</v>
      </c>
      <c r="B6" s="56" t="str">
        <v>지역명</v>
      </c>
      <c r="C6" s="56" t="str">
        <v>전체비교기간거래건수</v>
      </c>
      <c r="D6" s="56" t="str">
        <v>최근비교기간건수</v>
      </c>
      <c r="E6" s="56" t="str">
        <v>최근비교기간월평균</v>
      </c>
      <c r="F6" s="56" t="str">
        <v>직전비교기간월평균</v>
      </c>
      <c r="G6" s="56" t="str">
        <v>거래량변화율</v>
      </c>
      <c r="H6" s="56" t="str">
        <v>최근거래수준지수</v>
      </c>
      <c r="I6" s="56" t="str">
        <v>거래집중유형</v>
      </c>
      <c r="J6" s="56" t="str">
        <v>부상유형</v>
      </c>
      <c r="K6" s="56" t="str">
        <v>부상점유변화(%p)</v>
      </c>
      <c r="L6" s="56" t="str">
        <v>매매변화(%p)</v>
      </c>
      <c r="M6" s="56" t="str">
        <v>임대변화(%p)</v>
      </c>
      <c r="N6" s="56" t="str">
        <v>월세화변화(%p)</v>
      </c>
      <c r="O6" s="56" t="str">
        <v>지역신호</v>
      </c>
    </row>
    <row r="7">
      <c r="A7" s="62">
        <v>1</v>
      </c>
      <c r="B7" s="60" t="str">
        <v>다산동</v>
      </c>
      <c r="C7" s="62">
        <v>15621</v>
      </c>
      <c r="D7" s="62">
        <v>5116</v>
      </c>
      <c r="E7" s="62">
        <f>IF('실거래_집계기준'!$B$7=0,0,D7/'실거래_집계기준'!$B$7)</f>
        <v>1705.3333333333333</v>
      </c>
      <c r="F7" s="62">
        <v>1081.3333333333333</v>
      </c>
      <c r="G7" s="77">
        <f>IF(F7=0,0,E7/F7-1)</f>
        <v>0.5770653514180024</v>
      </c>
      <c r="H7" s="75">
        <v>120.08620873610312</v>
      </c>
      <c r="I7" s="60" t="str">
        <v>아파트 전월세</v>
      </c>
      <c r="J7" s="60" t="str">
        <v>아파트 전월세</v>
      </c>
      <c r="K7" s="78">
        <v>22.47927008326674</v>
      </c>
      <c r="L7" s="74">
        <v>-10.03423412827338</v>
      </c>
      <c r="M7" s="78">
        <v>10.03423412827339</v>
      </c>
      <c r="N7" s="78">
        <v>26.731800593409016</v>
      </c>
      <c r="O7" s="60" t="str">
        <v>임대 비중 확대·월세화</v>
      </c>
    </row>
  </sheetData>
  <autoFilter ref="A6:O7"/>
  <mergeCells count="4">
    <mergeCell ref="A1:O1"/>
    <mergeCell ref="A2:O2"/>
    <mergeCell ref="A3:O3"/>
    <mergeCell ref="A4:O4"/>
  </mergeCells>
  <pageMargins bottom="0.5" footer="0.3" header="0.3" left="0.4" right="0.4" top="0.5"/>
  <ignoredErrors>
    <ignoredError numberStoredAsText="1" sqref="A1:O7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L153"/>
  <sheetViews>
    <sheetView workbookViewId="0"/>
  </sheetViews>
  <cols>
    <col min="1" max="1" width="10.83203125" customWidth="1"/>
    <col min="2" max="2" width="18.83203125" customWidth="1"/>
    <col min="3" max="3" width="20.83203125" customWidth="1"/>
    <col min="4" max="4" width="17.83203125" customWidth="1"/>
    <col min="5" max="5" width="17.83203125" customWidth="1"/>
    <col min="6" max="6" width="15.83203125" customWidth="1"/>
    <col min="7" max="7" width="17.83203125" customWidth="1"/>
    <col min="8" max="8" width="17.83203125" customWidth="1"/>
    <col min="9" max="9" width="15.83203125" customWidth="1"/>
    <col min="10" max="10" width="17.83203125" customWidth="1"/>
    <col min="11" max="11" width="16.83203125" customWidth="1"/>
    <col min="12" max="12" width="28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</row>
    <row r="2" ht="24" customHeight="1">
      <c r="A2" s="46" t="str">
        <v>전체 하위지역의 부동산 유형 흐름을 최근 비교기간 3개월 (2026-04~2026-06)과 직전 비교기간 3개월 (2026-01~2026-03)의 같은 월평균 기준으로 비교합니다. PPT는 전국 선택 시 전체 시도, 그 외 선택 시 상위 10개 지역을 표시합니다.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</row>
    <row r="5" ht="8" customHeight="1"/>
    <row r="6" ht="28" customHeight="1">
      <c r="A6" s="56" t="str">
        <v>지역순위</v>
      </c>
      <c r="B6" s="56" t="str">
        <v>지역명</v>
      </c>
      <c r="C6" s="56" t="str">
        <v>부동산유형</v>
      </c>
      <c r="D6" s="56" t="str">
        <v>최근비교기간월평균</v>
      </c>
      <c r="E6" s="56" t="str">
        <v>직전비교기간월평균</v>
      </c>
      <c r="F6" s="56" t="str">
        <v>거래량변화율</v>
      </c>
      <c r="G6" s="56" t="str">
        <v>최근지역내점유율</v>
      </c>
      <c r="H6" s="56" t="str">
        <v>직전지역내점유율</v>
      </c>
      <c r="I6" s="56" t="str">
        <v>점유변화(%p)</v>
      </c>
      <c r="J6" s="56" t="str">
        <v>최근거래수준지수</v>
      </c>
      <c r="K6" s="56" t="str">
        <v>최근거래수준</v>
      </c>
      <c r="L6" s="56" t="str">
        <v>변화판정</v>
      </c>
    </row>
    <row r="7">
      <c r="A7" s="62">
        <v>1</v>
      </c>
      <c r="B7" s="60" t="str">
        <v>다산동</v>
      </c>
      <c r="C7" s="60" t="str">
        <v>아파트 전월세</v>
      </c>
      <c r="D7" s="65">
        <v>1232.3333333333333</v>
      </c>
      <c r="E7" s="65">
        <v>538.3333333333334</v>
      </c>
      <c r="F7" s="77">
        <v>1.2891640866873066</v>
      </c>
      <c r="G7" s="73">
        <v>0.7226348709929633</v>
      </c>
      <c r="H7" s="73">
        <v>0.4978421701602959</v>
      </c>
      <c r="I7" s="78">
        <v>22.47927008326674</v>
      </c>
      <c r="J7" s="75">
        <v>131.95431389727116</v>
      </c>
      <c r="K7" s="60" t="str">
        <v>고수준</v>
      </c>
      <c r="L7" s="60" t="str">
        <v>거래·비중 동반 확대</v>
      </c>
    </row>
    <row r="8">
      <c r="A8" s="62">
        <v>1</v>
      </c>
      <c r="B8" s="60" t="str">
        <v>다산동</v>
      </c>
      <c r="C8" s="60" t="str">
        <v>아파트 매매</v>
      </c>
      <c r="D8" s="65">
        <v>243.66666666666666</v>
      </c>
      <c r="E8" s="65">
        <v>256</v>
      </c>
      <c r="F8" s="72">
        <v>-0.04817708333333337</v>
      </c>
      <c r="G8" s="73">
        <v>0.14288506645817045</v>
      </c>
      <c r="H8" s="73">
        <v>0.23674475955610358</v>
      </c>
      <c r="I8" s="74">
        <v>-9.385969309793312</v>
      </c>
      <c r="J8" s="75">
        <v>106.40465793304222</v>
      </c>
      <c r="K8" s="60" t="str">
        <v>평균 상회</v>
      </c>
      <c r="L8" s="60" t="str">
        <v>비중 축소</v>
      </c>
    </row>
    <row r="9">
      <c r="A9" s="62">
        <v>1</v>
      </c>
      <c r="B9" s="60" t="str">
        <v>다산동</v>
      </c>
      <c r="C9" s="60" t="str">
        <v>오피스텔 전월세</v>
      </c>
      <c r="D9" s="65">
        <v>126</v>
      </c>
      <c r="E9" s="65">
        <v>187.66666666666666</v>
      </c>
      <c r="F9" s="72">
        <v>-0.3285968028419183</v>
      </c>
      <c r="G9" s="73">
        <v>0.07388584831899922</v>
      </c>
      <c r="H9" s="73">
        <v>0.17355117139334156</v>
      </c>
      <c r="I9" s="74">
        <v>-9.966532307434234</v>
      </c>
      <c r="J9" s="75">
        <v>79.38144329896907</v>
      </c>
      <c r="K9" s="60" t="str">
        <v>저수준</v>
      </c>
      <c r="L9" s="60" t="str">
        <v>거래·비중 동반 둔화</v>
      </c>
    </row>
    <row r="10">
      <c r="A10" s="62">
        <v>1</v>
      </c>
      <c r="B10" s="60" t="str">
        <v>다산동</v>
      </c>
      <c r="C10" s="60" t="str">
        <v>다가구 전월세</v>
      </c>
      <c r="D10" s="65">
        <v>60.333333333333336</v>
      </c>
      <c r="E10" s="65">
        <v>62.666666666666664</v>
      </c>
      <c r="F10" s="72">
        <v>-0.037234042553191515</v>
      </c>
      <c r="G10" s="73">
        <v>0.03537920250195465</v>
      </c>
      <c r="H10" s="73">
        <v>0.05795314426633785</v>
      </c>
      <c r="I10" s="74">
        <v>-2.25739417643832</v>
      </c>
      <c r="J10" s="75">
        <v>100.25176233635449</v>
      </c>
      <c r="K10" s="60" t="str">
        <v>평균권</v>
      </c>
      <c r="L10" s="60" t="str">
        <v>비중 축소</v>
      </c>
    </row>
    <row r="11">
      <c r="A11" s="62">
        <v>1</v>
      </c>
      <c r="B11" s="60" t="str">
        <v>다산동</v>
      </c>
      <c r="C11" s="60" t="str">
        <v>다세대 전월세</v>
      </c>
      <c r="D11" s="65">
        <v>12</v>
      </c>
      <c r="E11" s="65">
        <v>10</v>
      </c>
      <c r="F11" s="77">
        <v>0.19999999999999996</v>
      </c>
      <c r="G11" s="73">
        <v>0.007036747458952306</v>
      </c>
      <c r="H11" s="73">
        <v>0.009247842170160296</v>
      </c>
      <c r="I11" s="74">
        <v>-0.22110947112079904</v>
      </c>
      <c r="J11" s="75">
        <v>108.1967213114754</v>
      </c>
      <c r="K11" s="60" t="str">
        <v>평균 상회</v>
      </c>
      <c r="L11" s="60" t="str">
        <v>거래 증가</v>
      </c>
    </row>
    <row r="12">
      <c r="A12" s="62">
        <v>1</v>
      </c>
      <c r="B12" s="60" t="str">
        <v>다산동</v>
      </c>
      <c r="C12" s="60" t="str">
        <v>상가</v>
      </c>
      <c r="D12" s="65">
        <v>10.666666666666666</v>
      </c>
      <c r="E12" s="65">
        <v>4.333333333333333</v>
      </c>
      <c r="F12" s="77">
        <v>1.4615384615384617</v>
      </c>
      <c r="G12" s="73">
        <v>0.006254886630179828</v>
      </c>
      <c r="H12" s="73">
        <v>0.004007398273736128</v>
      </c>
      <c r="I12" s="78">
        <v>0.22474883564436998</v>
      </c>
      <c r="J12" s="75">
        <v>124.822695035461</v>
      </c>
      <c r="K12" s="60" t="str">
        <v>고수준</v>
      </c>
      <c r="L12" s="60" t="str">
        <v>거래 증가</v>
      </c>
    </row>
    <row r="13">
      <c r="A13" s="62">
        <v>1</v>
      </c>
      <c r="B13" s="60" t="str">
        <v>다산동</v>
      </c>
      <c r="C13" s="60" t="str">
        <v>오피스텔 매매</v>
      </c>
      <c r="D13" s="65">
        <v>8.666666666666666</v>
      </c>
      <c r="E13" s="65">
        <v>14.666666666666666</v>
      </c>
      <c r="F13" s="72">
        <v>-0.40909090909090906</v>
      </c>
      <c r="G13" s="73">
        <v>0.0050820953870211105</v>
      </c>
      <c r="H13" s="73">
        <v>0.013563501849568433</v>
      </c>
      <c r="I13" s="74">
        <v>-0.8481406462547324</v>
      </c>
      <c r="J13" s="75">
        <v>87.46177370030581</v>
      </c>
      <c r="K13" s="60" t="str">
        <v>평균 하회</v>
      </c>
      <c r="L13" s="60" t="str">
        <v>거래·비중 동반 둔화</v>
      </c>
    </row>
    <row r="14">
      <c r="A14" s="62">
        <v>1</v>
      </c>
      <c r="B14" s="60" t="str">
        <v>다산동</v>
      </c>
      <c r="C14" s="60" t="str">
        <v>공장창고</v>
      </c>
      <c r="D14" s="65">
        <v>6.666666666666667</v>
      </c>
      <c r="E14" s="65">
        <v>3</v>
      </c>
      <c r="F14" s="77">
        <v>1.2222222222222223</v>
      </c>
      <c r="G14" s="73">
        <v>0.003909304143862392</v>
      </c>
      <c r="H14" s="73">
        <v>0.0027743526510480886</v>
      </c>
      <c r="I14" s="78">
        <v>0.11349514928143037</v>
      </c>
      <c r="J14" s="75">
        <v>146.66666666666666</v>
      </c>
      <c r="K14" s="60" t="str">
        <v>고수준</v>
      </c>
      <c r="L14" s="60" t="str">
        <v>거래 증가</v>
      </c>
    </row>
    <row r="15">
      <c r="A15" s="62">
        <v>1</v>
      </c>
      <c r="B15" s="60" t="str">
        <v>다산동</v>
      </c>
      <c r="C15" s="60" t="str">
        <v>토지</v>
      </c>
      <c r="D15" s="65">
        <v>2</v>
      </c>
      <c r="E15" s="65">
        <v>1</v>
      </c>
      <c r="F15" s="77">
        <v>1</v>
      </c>
      <c r="G15" s="73">
        <v>0.0011727912431587178</v>
      </c>
      <c r="H15" s="73">
        <v>0.0009247842170160296</v>
      </c>
      <c r="I15" s="78">
        <v>0.024800702614268824</v>
      </c>
      <c r="J15" s="75">
        <v>137.5</v>
      </c>
      <c r="K15" s="60" t="str">
        <v>고수준</v>
      </c>
      <c r="L15" s="60" t="str">
        <v>거래 증가</v>
      </c>
    </row>
    <row r="16">
      <c r="A16" s="62">
        <v>1</v>
      </c>
      <c r="B16" s="60" t="str">
        <v>다산동</v>
      </c>
      <c r="C16" s="60" t="str">
        <v>다세대 매매</v>
      </c>
      <c r="D16" s="65">
        <v>1.6666666666666667</v>
      </c>
      <c r="E16" s="65">
        <v>3</v>
      </c>
      <c r="F16" s="72">
        <v>-0.4444444444444444</v>
      </c>
      <c r="G16" s="73">
        <v>0.000977326035965598</v>
      </c>
      <c r="H16" s="73">
        <v>0.0027743526510480886</v>
      </c>
      <c r="I16" s="74">
        <v>-0.17970266150824907</v>
      </c>
      <c r="J16" s="75">
        <v>83.33333333333334</v>
      </c>
      <c r="K16" s="60" t="str">
        <v>저수준</v>
      </c>
      <c r="L16" s="60" t="str">
        <v>거래 감소</v>
      </c>
    </row>
    <row r="17">
      <c r="A17" s="62">
        <v>1</v>
      </c>
      <c r="B17" s="60" t="str">
        <v>다산동</v>
      </c>
      <c r="C17" s="60" t="str">
        <v>다가구 매매</v>
      </c>
      <c r="D17" s="65">
        <v>1.3333333333333333</v>
      </c>
      <c r="E17" s="65">
        <v>0.6666666666666666</v>
      </c>
      <c r="F17" s="77">
        <v>1</v>
      </c>
      <c r="G17" s="73">
        <v>0.0007818608287724785</v>
      </c>
      <c r="H17" s="73">
        <v>0.0006165228113440197</v>
      </c>
      <c r="I17" s="78">
        <v>0.016533801742845876</v>
      </c>
      <c r="J17" s="75">
        <v>183.33333333333331</v>
      </c>
      <c r="K17" s="60" t="str">
        <v>고수준</v>
      </c>
      <c r="L17" s="60" t="str">
        <v>거래 증가</v>
      </c>
    </row>
    <row r="20">
      <c r="A20" s="48" t="str">
        <v>하위지역별 부동산 유형 월간 상세</v>
      </c>
      <c r="B20" s="48" t="str">
        <v/>
      </c>
      <c r="C20" s="48" t="str">
        <v/>
      </c>
      <c r="D20" s="48" t="str">
        <v/>
      </c>
      <c r="E20" s="48" t="str">
        <v/>
      </c>
      <c r="F20" s="48" t="str">
        <v/>
      </c>
      <c r="G20" s="48" t="str">
        <v/>
      </c>
      <c r="H20" s="48" t="str">
        <v/>
      </c>
    </row>
    <row r="21">
      <c r="A21" s="56" t="str">
        <v>지역순위</v>
      </c>
      <c r="B21" s="56" t="str">
        <v>지역명</v>
      </c>
      <c r="C21" s="56" t="str">
        <v>부동산유형</v>
      </c>
      <c r="D21" s="56" t="str">
        <v>기준월</v>
      </c>
      <c r="E21" s="56" t="str">
        <v>데이터상태</v>
      </c>
      <c r="F21" s="56" t="str">
        <v>분석구간</v>
      </c>
      <c r="G21" s="56" t="str">
        <v>거래건수</v>
      </c>
      <c r="H21" s="56" t="str">
        <v>지역내점유율</v>
      </c>
    </row>
    <row r="22">
      <c r="A22" s="62">
        <v>1</v>
      </c>
      <c r="B22" s="60" t="str">
        <v>다산동</v>
      </c>
      <c r="C22" s="60" t="str">
        <v>아파트 전월세</v>
      </c>
      <c r="D22" s="60" t="str">
        <v>2025-08</v>
      </c>
      <c r="E22" s="60" t="str">
        <v>비교 반영</v>
      </c>
      <c r="F22" s="60" t="str">
        <v>그 외 비교 반영월</v>
      </c>
      <c r="G22" s="62">
        <v>420</v>
      </c>
      <c r="H22" s="73">
        <v>0.5454545454545454</v>
      </c>
    </row>
    <row r="23">
      <c r="A23" s="62">
        <v>1</v>
      </c>
      <c r="B23" s="60" t="str">
        <v>다산동</v>
      </c>
      <c r="C23" s="60" t="str">
        <v>아파트 전월세</v>
      </c>
      <c r="D23" s="60" t="str">
        <v>2025-09</v>
      </c>
      <c r="E23" s="60" t="str">
        <v>비교 반영</v>
      </c>
      <c r="F23" s="60" t="str">
        <v>그 외 비교 반영월</v>
      </c>
      <c r="G23" s="62">
        <v>1585</v>
      </c>
      <c r="H23" s="73">
        <v>0.7905236907730673</v>
      </c>
    </row>
    <row r="24">
      <c r="A24" s="62">
        <v>1</v>
      </c>
      <c r="B24" s="60" t="str">
        <v>다산동</v>
      </c>
      <c r="C24" s="60" t="str">
        <v>아파트 전월세</v>
      </c>
      <c r="D24" s="60" t="str">
        <v>2025-10</v>
      </c>
      <c r="E24" s="60" t="str">
        <v>비교 반영</v>
      </c>
      <c r="F24" s="60" t="str">
        <v>그 외 비교 반영월</v>
      </c>
      <c r="G24" s="62">
        <v>820</v>
      </c>
      <c r="H24" s="73">
        <v>0.6198034769463341</v>
      </c>
    </row>
    <row r="25">
      <c r="A25" s="62">
        <v>1</v>
      </c>
      <c r="B25" s="60" t="str">
        <v>다산동</v>
      </c>
      <c r="C25" s="60" t="str">
        <v>아파트 전월세</v>
      </c>
      <c r="D25" s="60" t="str">
        <v>2025-11</v>
      </c>
      <c r="E25" s="60" t="str">
        <v>비교 반영</v>
      </c>
      <c r="F25" s="60" t="str">
        <v>그 외 비교 반영월</v>
      </c>
      <c r="G25" s="62">
        <v>1241</v>
      </c>
      <c r="H25" s="73">
        <v>0.6964085297418631</v>
      </c>
    </row>
    <row r="26">
      <c r="A26" s="62">
        <v>1</v>
      </c>
      <c r="B26" s="60" t="str">
        <v>다산동</v>
      </c>
      <c r="C26" s="60" t="str">
        <v>아파트 전월세</v>
      </c>
      <c r="D26" s="60" t="str">
        <v>2025-12</v>
      </c>
      <c r="E26" s="60" t="str">
        <v>비교 반영</v>
      </c>
      <c r="F26" s="60" t="str">
        <v>그 외 비교 반영월</v>
      </c>
      <c r="G26" s="62">
        <v>895</v>
      </c>
      <c r="H26" s="73">
        <v>0.6480811006517017</v>
      </c>
    </row>
    <row r="27">
      <c r="A27" s="62">
        <v>1</v>
      </c>
      <c r="B27" s="60" t="str">
        <v>다산동</v>
      </c>
      <c r="C27" s="60" t="str">
        <v>아파트 전월세</v>
      </c>
      <c r="D27" s="60" t="str">
        <v>2026-01</v>
      </c>
      <c r="E27" s="60" t="str">
        <v>비교 반영</v>
      </c>
      <c r="F27" s="60" t="str">
        <v>직전 비교기간</v>
      </c>
      <c r="G27" s="62">
        <v>648</v>
      </c>
      <c r="H27" s="73">
        <v>0.4909090909090909</v>
      </c>
    </row>
    <row r="28">
      <c r="A28" s="62">
        <v>1</v>
      </c>
      <c r="B28" s="60" t="str">
        <v>다산동</v>
      </c>
      <c r="C28" s="60" t="str">
        <v>아파트 전월세</v>
      </c>
      <c r="D28" s="60" t="str">
        <v>2026-02</v>
      </c>
      <c r="E28" s="60" t="str">
        <v>비교 반영</v>
      </c>
      <c r="F28" s="60" t="str">
        <v>직전 비교기간</v>
      </c>
      <c r="G28" s="62">
        <v>455</v>
      </c>
      <c r="H28" s="73">
        <v>0.4961832061068702</v>
      </c>
    </row>
    <row r="29">
      <c r="A29" s="62">
        <v>1</v>
      </c>
      <c r="B29" s="60" t="str">
        <v>다산동</v>
      </c>
      <c r="C29" s="60" t="str">
        <v>아파트 전월세</v>
      </c>
      <c r="D29" s="60" t="str">
        <v>2026-03</v>
      </c>
      <c r="E29" s="60" t="str">
        <v>비교 반영</v>
      </c>
      <c r="F29" s="60" t="str">
        <v>직전 비교기간</v>
      </c>
      <c r="G29" s="62">
        <v>512</v>
      </c>
      <c r="H29" s="73">
        <v>0.5084409136047666</v>
      </c>
    </row>
    <row r="30">
      <c r="A30" s="62">
        <v>1</v>
      </c>
      <c r="B30" s="60" t="str">
        <v>다산동</v>
      </c>
      <c r="C30" s="60" t="str">
        <v>아파트 전월세</v>
      </c>
      <c r="D30" s="60" t="str">
        <v>2026-04</v>
      </c>
      <c r="E30" s="60" t="str">
        <v>비교 반영</v>
      </c>
      <c r="F30" s="60" t="str">
        <v>최근 비교기간</v>
      </c>
      <c r="G30" s="62">
        <v>427</v>
      </c>
      <c r="H30" s="73">
        <v>0.5005861664712778</v>
      </c>
    </row>
    <row r="31">
      <c r="A31" s="62">
        <v>1</v>
      </c>
      <c r="B31" s="60" t="str">
        <v>다산동</v>
      </c>
      <c r="C31" s="60" t="str">
        <v>아파트 전월세</v>
      </c>
      <c r="D31" s="60" t="str">
        <v>2026-05</v>
      </c>
      <c r="E31" s="60" t="str">
        <v>비교 반영</v>
      </c>
      <c r="F31" s="60" t="str">
        <v>최근 비교기간</v>
      </c>
      <c r="G31" s="62">
        <v>2401</v>
      </c>
      <c r="H31" s="73">
        <v>0.8313711911357341</v>
      </c>
    </row>
    <row r="32">
      <c r="A32" s="62">
        <v>1</v>
      </c>
      <c r="B32" s="60" t="str">
        <v>다산동</v>
      </c>
      <c r="C32" s="60" t="str">
        <v>아파트 전월세</v>
      </c>
      <c r="D32" s="60" t="str">
        <v>2026-06</v>
      </c>
      <c r="E32" s="60" t="str">
        <v>비교 반영</v>
      </c>
      <c r="F32" s="60" t="str">
        <v>최근 비교기간</v>
      </c>
      <c r="G32" s="62">
        <v>869</v>
      </c>
      <c r="H32" s="73">
        <v>0.632</v>
      </c>
    </row>
    <row r="33">
      <c r="A33" s="66">
        <v>1</v>
      </c>
      <c r="B33" s="66" t="str">
        <v>다산동</v>
      </c>
      <c r="C33" s="66" t="str">
        <v>아파트 전월세</v>
      </c>
      <c r="D33" s="66" t="str">
        <v>2026-07</v>
      </c>
      <c r="E33" s="66" t="str">
        <v>집계 중</v>
      </c>
      <c r="F33" s="66" t="str">
        <v>집계 중 월</v>
      </c>
      <c r="G33" s="68">
        <v>456</v>
      </c>
      <c r="H33" s="79">
        <v>0.5027563395810364</v>
      </c>
    </row>
    <row r="34">
      <c r="A34" s="62">
        <v>1</v>
      </c>
      <c r="B34" s="60" t="str">
        <v>다산동</v>
      </c>
      <c r="C34" s="60" t="str">
        <v>아파트 매매</v>
      </c>
      <c r="D34" s="60" t="str">
        <v>2025-08</v>
      </c>
      <c r="E34" s="60" t="str">
        <v>비교 반영</v>
      </c>
      <c r="F34" s="60" t="str">
        <v>그 외 비교 반영월</v>
      </c>
      <c r="G34" s="62">
        <v>110</v>
      </c>
      <c r="H34" s="73">
        <v>0.14285714285714285</v>
      </c>
    </row>
    <row r="35">
      <c r="A35" s="62">
        <v>1</v>
      </c>
      <c r="B35" s="60" t="str">
        <v>다산동</v>
      </c>
      <c r="C35" s="60" t="str">
        <v>아파트 매매</v>
      </c>
      <c r="D35" s="60" t="str">
        <v>2025-09</v>
      </c>
      <c r="E35" s="60" t="str">
        <v>비교 반영</v>
      </c>
      <c r="F35" s="60" t="str">
        <v>그 외 비교 반영월</v>
      </c>
      <c r="G35" s="62">
        <v>143</v>
      </c>
      <c r="H35" s="73">
        <v>0.0713216957605985</v>
      </c>
    </row>
    <row r="36">
      <c r="A36" s="62">
        <v>1</v>
      </c>
      <c r="B36" s="60" t="str">
        <v>다산동</v>
      </c>
      <c r="C36" s="60" t="str">
        <v>아파트 매매</v>
      </c>
      <c r="D36" s="60" t="str">
        <v>2025-10</v>
      </c>
      <c r="E36" s="60" t="str">
        <v>비교 반영</v>
      </c>
      <c r="F36" s="60" t="str">
        <v>그 외 비교 반영월</v>
      </c>
      <c r="G36" s="62">
        <v>263</v>
      </c>
      <c r="H36" s="73">
        <v>0.19879062736205594</v>
      </c>
    </row>
    <row r="37">
      <c r="A37" s="62">
        <v>1</v>
      </c>
      <c r="B37" s="60" t="str">
        <v>다산동</v>
      </c>
      <c r="C37" s="60" t="str">
        <v>아파트 매매</v>
      </c>
      <c r="D37" s="60" t="str">
        <v>2025-11</v>
      </c>
      <c r="E37" s="60" t="str">
        <v>비교 반영</v>
      </c>
      <c r="F37" s="60" t="str">
        <v>그 외 비교 반영월</v>
      </c>
      <c r="G37" s="62">
        <v>286</v>
      </c>
      <c r="H37" s="73">
        <v>0.16049382716049382</v>
      </c>
    </row>
    <row r="38">
      <c r="A38" s="62">
        <v>1</v>
      </c>
      <c r="B38" s="60" t="str">
        <v>다산동</v>
      </c>
      <c r="C38" s="60" t="str">
        <v>아파트 매매</v>
      </c>
      <c r="D38" s="60" t="str">
        <v>2025-12</v>
      </c>
      <c r="E38" s="60" t="str">
        <v>비교 반영</v>
      </c>
      <c r="F38" s="60" t="str">
        <v>그 외 비교 반영월</v>
      </c>
      <c r="G38" s="62">
        <v>218</v>
      </c>
      <c r="H38" s="73">
        <v>0.15785662563359884</v>
      </c>
    </row>
    <row r="39">
      <c r="A39" s="62">
        <v>1</v>
      </c>
      <c r="B39" s="60" t="str">
        <v>다산동</v>
      </c>
      <c r="C39" s="60" t="str">
        <v>아파트 매매</v>
      </c>
      <c r="D39" s="60" t="str">
        <v>2026-01</v>
      </c>
      <c r="E39" s="60" t="str">
        <v>비교 반영</v>
      </c>
      <c r="F39" s="60" t="str">
        <v>직전 비교기간</v>
      </c>
      <c r="G39" s="62">
        <v>339</v>
      </c>
      <c r="H39" s="73">
        <v>0.25681818181818183</v>
      </c>
    </row>
    <row r="40">
      <c r="A40" s="62">
        <v>1</v>
      </c>
      <c r="B40" s="60" t="str">
        <v>다산동</v>
      </c>
      <c r="C40" s="60" t="str">
        <v>아파트 매매</v>
      </c>
      <c r="D40" s="60" t="str">
        <v>2026-02</v>
      </c>
      <c r="E40" s="60" t="str">
        <v>비교 반영</v>
      </c>
      <c r="F40" s="60" t="str">
        <v>직전 비교기간</v>
      </c>
      <c r="G40" s="62">
        <v>224</v>
      </c>
      <c r="H40" s="73">
        <v>0.24427480916030533</v>
      </c>
    </row>
    <row r="41">
      <c r="A41" s="62">
        <v>1</v>
      </c>
      <c r="B41" s="60" t="str">
        <v>다산동</v>
      </c>
      <c r="C41" s="60" t="str">
        <v>아파트 매매</v>
      </c>
      <c r="D41" s="60" t="str">
        <v>2026-03</v>
      </c>
      <c r="E41" s="60" t="str">
        <v>비교 반영</v>
      </c>
      <c r="F41" s="60" t="str">
        <v>직전 비교기간</v>
      </c>
      <c r="G41" s="62">
        <v>205</v>
      </c>
      <c r="H41" s="73">
        <v>0.2035749751737835</v>
      </c>
    </row>
    <row r="42">
      <c r="A42" s="62">
        <v>1</v>
      </c>
      <c r="B42" s="60" t="str">
        <v>다산동</v>
      </c>
      <c r="C42" s="60" t="str">
        <v>아파트 매매</v>
      </c>
      <c r="D42" s="60" t="str">
        <v>2026-04</v>
      </c>
      <c r="E42" s="60" t="str">
        <v>비교 반영</v>
      </c>
      <c r="F42" s="60" t="str">
        <v>최근 비교기간</v>
      </c>
      <c r="G42" s="62">
        <v>170</v>
      </c>
      <c r="H42" s="73">
        <v>0.19929660023446658</v>
      </c>
    </row>
    <row r="43">
      <c r="A43" s="62">
        <v>1</v>
      </c>
      <c r="B43" s="60" t="str">
        <v>다산동</v>
      </c>
      <c r="C43" s="60" t="str">
        <v>아파트 매매</v>
      </c>
      <c r="D43" s="60" t="str">
        <v>2026-05</v>
      </c>
      <c r="E43" s="60" t="str">
        <v>비교 반영</v>
      </c>
      <c r="F43" s="60" t="str">
        <v>최근 비교기간</v>
      </c>
      <c r="G43" s="62">
        <v>271</v>
      </c>
      <c r="H43" s="73">
        <v>0.09383656509695291</v>
      </c>
    </row>
    <row r="44">
      <c r="A44" s="62">
        <v>1</v>
      </c>
      <c r="B44" s="60" t="str">
        <v>다산동</v>
      </c>
      <c r="C44" s="60" t="str">
        <v>아파트 매매</v>
      </c>
      <c r="D44" s="60" t="str">
        <v>2026-06</v>
      </c>
      <c r="E44" s="60" t="str">
        <v>비교 반영</v>
      </c>
      <c r="F44" s="60" t="str">
        <v>최근 비교기간</v>
      </c>
      <c r="G44" s="62">
        <v>290</v>
      </c>
      <c r="H44" s="73">
        <v>0.2109090909090909</v>
      </c>
    </row>
    <row r="45">
      <c r="A45" s="66">
        <v>1</v>
      </c>
      <c r="B45" s="66" t="str">
        <v>다산동</v>
      </c>
      <c r="C45" s="66" t="str">
        <v>아파트 매매</v>
      </c>
      <c r="D45" s="66" t="str">
        <v>2026-07</v>
      </c>
      <c r="E45" s="66" t="str">
        <v>집계 중</v>
      </c>
      <c r="F45" s="66" t="str">
        <v>집계 중 월</v>
      </c>
      <c r="G45" s="68">
        <v>268</v>
      </c>
      <c r="H45" s="79">
        <v>0.2954796030871003</v>
      </c>
    </row>
    <row r="46">
      <c r="A46" s="62">
        <v>1</v>
      </c>
      <c r="B46" s="60" t="str">
        <v>다산동</v>
      </c>
      <c r="C46" s="60" t="str">
        <v>오피스텔 전월세</v>
      </c>
      <c r="D46" s="60" t="str">
        <v>2025-08</v>
      </c>
      <c r="E46" s="60" t="str">
        <v>비교 반영</v>
      </c>
      <c r="F46" s="60" t="str">
        <v>그 외 비교 반영월</v>
      </c>
      <c r="G46" s="62">
        <v>145</v>
      </c>
      <c r="H46" s="73">
        <v>0.18831168831168832</v>
      </c>
    </row>
    <row r="47">
      <c r="A47" s="62">
        <v>1</v>
      </c>
      <c r="B47" s="60" t="str">
        <v>다산동</v>
      </c>
      <c r="C47" s="60" t="str">
        <v>오피스텔 전월세</v>
      </c>
      <c r="D47" s="60" t="str">
        <v>2025-09</v>
      </c>
      <c r="E47" s="60" t="str">
        <v>비교 반영</v>
      </c>
      <c r="F47" s="60" t="str">
        <v>그 외 비교 반영월</v>
      </c>
      <c r="G47" s="62">
        <v>179</v>
      </c>
      <c r="H47" s="73">
        <v>0.08927680798004987</v>
      </c>
    </row>
    <row r="48">
      <c r="A48" s="62">
        <v>1</v>
      </c>
      <c r="B48" s="60" t="str">
        <v>다산동</v>
      </c>
      <c r="C48" s="60" t="str">
        <v>오피스텔 전월세</v>
      </c>
      <c r="D48" s="60" t="str">
        <v>2025-10</v>
      </c>
      <c r="E48" s="60" t="str">
        <v>비교 반영</v>
      </c>
      <c r="F48" s="60" t="str">
        <v>그 외 비교 반영월</v>
      </c>
      <c r="G48" s="62">
        <v>146</v>
      </c>
      <c r="H48" s="73">
        <v>0.11035525321239607</v>
      </c>
    </row>
    <row r="49">
      <c r="A49" s="62">
        <v>1</v>
      </c>
      <c r="B49" s="60" t="str">
        <v>다산동</v>
      </c>
      <c r="C49" s="60" t="str">
        <v>오피스텔 전월세</v>
      </c>
      <c r="D49" s="60" t="str">
        <v>2025-11</v>
      </c>
      <c r="E49" s="60" t="str">
        <v>비교 반영</v>
      </c>
      <c r="F49" s="60" t="str">
        <v>그 외 비교 반영월</v>
      </c>
      <c r="G49" s="62">
        <v>177</v>
      </c>
      <c r="H49" s="73">
        <v>0.09932659932659933</v>
      </c>
    </row>
    <row r="50">
      <c r="A50" s="62">
        <v>1</v>
      </c>
      <c r="B50" s="60" t="str">
        <v>다산동</v>
      </c>
      <c r="C50" s="60" t="str">
        <v>오피스텔 전월세</v>
      </c>
      <c r="D50" s="60" t="str">
        <v>2025-12</v>
      </c>
      <c r="E50" s="60" t="str">
        <v>비교 반영</v>
      </c>
      <c r="F50" s="60" t="str">
        <v>그 외 비교 반영월</v>
      </c>
      <c r="G50" s="62">
        <v>158</v>
      </c>
      <c r="H50" s="73">
        <v>0.11440984793627806</v>
      </c>
    </row>
    <row r="51">
      <c r="A51" s="62">
        <v>1</v>
      </c>
      <c r="B51" s="60" t="str">
        <v>다산동</v>
      </c>
      <c r="C51" s="60" t="str">
        <v>오피스텔 전월세</v>
      </c>
      <c r="D51" s="60" t="str">
        <v>2026-01</v>
      </c>
      <c r="E51" s="60" t="str">
        <v>비교 반영</v>
      </c>
      <c r="F51" s="60" t="str">
        <v>직전 비교기간</v>
      </c>
      <c r="G51" s="62">
        <v>220</v>
      </c>
      <c r="H51" s="73">
        <v>0.16666666666666666</v>
      </c>
    </row>
    <row r="52">
      <c r="A52" s="62">
        <v>1</v>
      </c>
      <c r="B52" s="60" t="str">
        <v>다산동</v>
      </c>
      <c r="C52" s="60" t="str">
        <v>오피스텔 전월세</v>
      </c>
      <c r="D52" s="60" t="str">
        <v>2026-02</v>
      </c>
      <c r="E52" s="60" t="str">
        <v>비교 반영</v>
      </c>
      <c r="F52" s="60" t="str">
        <v>직전 비교기간</v>
      </c>
      <c r="G52" s="62">
        <v>166</v>
      </c>
      <c r="H52" s="73">
        <v>0.18102508178844057</v>
      </c>
    </row>
    <row r="53">
      <c r="A53" s="62">
        <v>1</v>
      </c>
      <c r="B53" s="60" t="str">
        <v>다산동</v>
      </c>
      <c r="C53" s="60" t="str">
        <v>오피스텔 전월세</v>
      </c>
      <c r="D53" s="60" t="str">
        <v>2026-03</v>
      </c>
      <c r="E53" s="60" t="str">
        <v>비교 반영</v>
      </c>
      <c r="F53" s="60" t="str">
        <v>직전 비교기간</v>
      </c>
      <c r="G53" s="62">
        <v>177</v>
      </c>
      <c r="H53" s="73">
        <v>0.17576961271102284</v>
      </c>
    </row>
    <row r="54">
      <c r="A54" s="62">
        <v>1</v>
      </c>
      <c r="B54" s="60" t="str">
        <v>다산동</v>
      </c>
      <c r="C54" s="60" t="str">
        <v>오피스텔 전월세</v>
      </c>
      <c r="D54" s="60" t="str">
        <v>2026-04</v>
      </c>
      <c r="E54" s="60" t="str">
        <v>비교 반영</v>
      </c>
      <c r="F54" s="60" t="str">
        <v>최근 비교기간</v>
      </c>
      <c r="G54" s="62">
        <v>142</v>
      </c>
      <c r="H54" s="73">
        <v>0.16647127784290738</v>
      </c>
    </row>
    <row r="55">
      <c r="A55" s="62">
        <v>1</v>
      </c>
      <c r="B55" s="60" t="str">
        <v>다산동</v>
      </c>
      <c r="C55" s="60" t="str">
        <v>오피스텔 전월세</v>
      </c>
      <c r="D55" s="60" t="str">
        <v>2026-05</v>
      </c>
      <c r="E55" s="60" t="str">
        <v>비교 반영</v>
      </c>
      <c r="F55" s="60" t="str">
        <v>최근 비교기간</v>
      </c>
      <c r="G55" s="62">
        <v>124</v>
      </c>
      <c r="H55" s="73">
        <v>0.04293628808864266</v>
      </c>
    </row>
    <row r="56">
      <c r="A56" s="62">
        <v>1</v>
      </c>
      <c r="B56" s="60" t="str">
        <v>다산동</v>
      </c>
      <c r="C56" s="60" t="str">
        <v>오피스텔 전월세</v>
      </c>
      <c r="D56" s="60" t="str">
        <v>2026-06</v>
      </c>
      <c r="E56" s="60" t="str">
        <v>비교 반영</v>
      </c>
      <c r="F56" s="60" t="str">
        <v>최근 비교기간</v>
      </c>
      <c r="G56" s="62">
        <v>112</v>
      </c>
      <c r="H56" s="73">
        <v>0.08145454545454546</v>
      </c>
    </row>
    <row r="57">
      <c r="A57" s="66">
        <v>1</v>
      </c>
      <c r="B57" s="66" t="str">
        <v>다산동</v>
      </c>
      <c r="C57" s="66" t="str">
        <v>오피스텔 전월세</v>
      </c>
      <c r="D57" s="66" t="str">
        <v>2026-07</v>
      </c>
      <c r="E57" s="66" t="str">
        <v>집계 중</v>
      </c>
      <c r="F57" s="66" t="str">
        <v>집계 중 월</v>
      </c>
      <c r="G57" s="68">
        <v>96</v>
      </c>
      <c r="H57" s="79">
        <v>0.10584343991179714</v>
      </c>
    </row>
    <row r="58">
      <c r="A58" s="62">
        <v>1</v>
      </c>
      <c r="B58" s="60" t="str">
        <v>다산동</v>
      </c>
      <c r="C58" s="60" t="str">
        <v>다가구 전월세</v>
      </c>
      <c r="D58" s="60" t="str">
        <v>2025-08</v>
      </c>
      <c r="E58" s="60" t="str">
        <v>비교 반영</v>
      </c>
      <c r="F58" s="60" t="str">
        <v>그 외 비교 반영월</v>
      </c>
      <c r="G58" s="62">
        <v>68</v>
      </c>
      <c r="H58" s="73">
        <v>0.08831168831168831</v>
      </c>
    </row>
    <row r="59">
      <c r="A59" s="62">
        <v>1</v>
      </c>
      <c r="B59" s="60" t="str">
        <v>다산동</v>
      </c>
      <c r="C59" s="60" t="str">
        <v>다가구 전월세</v>
      </c>
      <c r="D59" s="60" t="str">
        <v>2025-09</v>
      </c>
      <c r="E59" s="60" t="str">
        <v>비교 반영</v>
      </c>
      <c r="F59" s="60" t="str">
        <v>그 외 비교 반영월</v>
      </c>
      <c r="G59" s="62">
        <v>63</v>
      </c>
      <c r="H59" s="73">
        <v>0.0314214463840399</v>
      </c>
    </row>
    <row r="60">
      <c r="A60" s="62">
        <v>1</v>
      </c>
      <c r="B60" s="60" t="str">
        <v>다산동</v>
      </c>
      <c r="C60" s="60" t="str">
        <v>다가구 전월세</v>
      </c>
      <c r="D60" s="60" t="str">
        <v>2025-10</v>
      </c>
      <c r="E60" s="60" t="str">
        <v>비교 반영</v>
      </c>
      <c r="F60" s="60" t="str">
        <v>그 외 비교 반영월</v>
      </c>
      <c r="G60" s="62">
        <v>66</v>
      </c>
      <c r="H60" s="73">
        <v>0.049886621315192746</v>
      </c>
    </row>
    <row r="61">
      <c r="A61" s="62">
        <v>1</v>
      </c>
      <c r="B61" s="60" t="str">
        <v>다산동</v>
      </c>
      <c r="C61" s="60" t="str">
        <v>다가구 전월세</v>
      </c>
      <c r="D61" s="60" t="str">
        <v>2025-11</v>
      </c>
      <c r="E61" s="60" t="str">
        <v>비교 반영</v>
      </c>
      <c r="F61" s="60" t="str">
        <v>그 외 비교 반영월</v>
      </c>
      <c r="G61" s="62">
        <v>46</v>
      </c>
      <c r="H61" s="73">
        <v>0.025813692480359147</v>
      </c>
    </row>
    <row r="62">
      <c r="A62" s="62">
        <v>1</v>
      </c>
      <c r="B62" s="60" t="str">
        <v>다산동</v>
      </c>
      <c r="C62" s="60" t="str">
        <v>다가구 전월세</v>
      </c>
      <c r="D62" s="60" t="str">
        <v>2025-12</v>
      </c>
      <c r="E62" s="60" t="str">
        <v>비교 반영</v>
      </c>
      <c r="F62" s="60" t="str">
        <v>그 외 비교 반영월</v>
      </c>
      <c r="G62" s="62">
        <v>50</v>
      </c>
      <c r="H62" s="73">
        <v>0.036205648081100654</v>
      </c>
    </row>
    <row r="63">
      <c r="A63" s="62">
        <v>1</v>
      </c>
      <c r="B63" s="60" t="str">
        <v>다산동</v>
      </c>
      <c r="C63" s="60" t="str">
        <v>다가구 전월세</v>
      </c>
      <c r="D63" s="60" t="str">
        <v>2026-01</v>
      </c>
      <c r="E63" s="60" t="str">
        <v>비교 반영</v>
      </c>
      <c r="F63" s="60" t="str">
        <v>직전 비교기간</v>
      </c>
      <c r="G63" s="62">
        <v>71</v>
      </c>
      <c r="H63" s="73">
        <v>0.05378787878787879</v>
      </c>
    </row>
    <row r="64">
      <c r="A64" s="62">
        <v>1</v>
      </c>
      <c r="B64" s="60" t="str">
        <v>다산동</v>
      </c>
      <c r="C64" s="60" t="str">
        <v>다가구 전월세</v>
      </c>
      <c r="D64" s="60" t="str">
        <v>2026-02</v>
      </c>
      <c r="E64" s="60" t="str">
        <v>비교 반영</v>
      </c>
      <c r="F64" s="60" t="str">
        <v>직전 비교기간</v>
      </c>
      <c r="G64" s="62">
        <v>43</v>
      </c>
      <c r="H64" s="73">
        <v>0.04689203925845147</v>
      </c>
    </row>
    <row r="65">
      <c r="A65" s="62">
        <v>1</v>
      </c>
      <c r="B65" s="60" t="str">
        <v>다산동</v>
      </c>
      <c r="C65" s="60" t="str">
        <v>다가구 전월세</v>
      </c>
      <c r="D65" s="60" t="str">
        <v>2026-03</v>
      </c>
      <c r="E65" s="60" t="str">
        <v>비교 반영</v>
      </c>
      <c r="F65" s="60" t="str">
        <v>직전 비교기간</v>
      </c>
      <c r="G65" s="62">
        <v>74</v>
      </c>
      <c r="H65" s="73">
        <v>0.07348560079443893</v>
      </c>
    </row>
    <row r="66">
      <c r="A66" s="62">
        <v>1</v>
      </c>
      <c r="B66" s="60" t="str">
        <v>다산동</v>
      </c>
      <c r="C66" s="60" t="str">
        <v>다가구 전월세</v>
      </c>
      <c r="D66" s="60" t="str">
        <v>2026-04</v>
      </c>
      <c r="E66" s="60" t="str">
        <v>비교 반영</v>
      </c>
      <c r="F66" s="60" t="str">
        <v>최근 비교기간</v>
      </c>
      <c r="G66" s="62">
        <v>70</v>
      </c>
      <c r="H66" s="73">
        <v>0.08206330597889801</v>
      </c>
    </row>
    <row r="67">
      <c r="A67" s="62">
        <v>1</v>
      </c>
      <c r="B67" s="60" t="str">
        <v>다산동</v>
      </c>
      <c r="C67" s="60" t="str">
        <v>다가구 전월세</v>
      </c>
      <c r="D67" s="60" t="str">
        <v>2026-05</v>
      </c>
      <c r="E67" s="60" t="str">
        <v>비교 반영</v>
      </c>
      <c r="F67" s="60" t="str">
        <v>최근 비교기간</v>
      </c>
      <c r="G67" s="62">
        <v>55</v>
      </c>
      <c r="H67" s="73">
        <v>0.019044321329639888</v>
      </c>
    </row>
    <row r="68">
      <c r="A68" s="62">
        <v>1</v>
      </c>
      <c r="B68" s="60" t="str">
        <v>다산동</v>
      </c>
      <c r="C68" s="60" t="str">
        <v>다가구 전월세</v>
      </c>
      <c r="D68" s="60" t="str">
        <v>2026-06</v>
      </c>
      <c r="E68" s="60" t="str">
        <v>비교 반영</v>
      </c>
      <c r="F68" s="60" t="str">
        <v>최근 비교기간</v>
      </c>
      <c r="G68" s="62">
        <v>56</v>
      </c>
      <c r="H68" s="73">
        <v>0.04072727272727273</v>
      </c>
    </row>
    <row r="69">
      <c r="A69" s="66">
        <v>1</v>
      </c>
      <c r="B69" s="66" t="str">
        <v>다산동</v>
      </c>
      <c r="C69" s="66" t="str">
        <v>다가구 전월세</v>
      </c>
      <c r="D69" s="66" t="str">
        <v>2026-07</v>
      </c>
      <c r="E69" s="66" t="str">
        <v>집계 중</v>
      </c>
      <c r="F69" s="66" t="str">
        <v>집계 중 월</v>
      </c>
      <c r="G69" s="68">
        <v>52</v>
      </c>
      <c r="H69" s="79">
        <v>0.05733186328555678</v>
      </c>
    </row>
    <row r="70">
      <c r="A70" s="62">
        <v>1</v>
      </c>
      <c r="B70" s="60" t="str">
        <v>다산동</v>
      </c>
      <c r="C70" s="60" t="str">
        <v>다세대 전월세</v>
      </c>
      <c r="D70" s="60" t="str">
        <v>2025-08</v>
      </c>
      <c r="E70" s="60" t="str">
        <v>비교 반영</v>
      </c>
      <c r="F70" s="60" t="str">
        <v>그 외 비교 반영월</v>
      </c>
      <c r="G70" s="62">
        <v>12</v>
      </c>
      <c r="H70" s="73">
        <v>0.015584415584415584</v>
      </c>
    </row>
    <row r="71">
      <c r="A71" s="62">
        <v>1</v>
      </c>
      <c r="B71" s="60" t="str">
        <v>다산동</v>
      </c>
      <c r="C71" s="60" t="str">
        <v>다세대 전월세</v>
      </c>
      <c r="D71" s="60" t="str">
        <v>2025-09</v>
      </c>
      <c r="E71" s="60" t="str">
        <v>비교 반영</v>
      </c>
      <c r="F71" s="60" t="str">
        <v>그 외 비교 반영월</v>
      </c>
      <c r="G71" s="62">
        <v>9</v>
      </c>
      <c r="H71" s="73">
        <v>0.004488778054862843</v>
      </c>
    </row>
    <row r="72">
      <c r="A72" s="62">
        <v>1</v>
      </c>
      <c r="B72" s="60" t="str">
        <v>다산동</v>
      </c>
      <c r="C72" s="60" t="str">
        <v>다세대 전월세</v>
      </c>
      <c r="D72" s="60" t="str">
        <v>2025-10</v>
      </c>
      <c r="E72" s="60" t="str">
        <v>비교 반영</v>
      </c>
      <c r="F72" s="60" t="str">
        <v>그 외 비교 반영월</v>
      </c>
      <c r="G72" s="62">
        <v>10</v>
      </c>
      <c r="H72" s="73">
        <v>0.007558578987150416</v>
      </c>
    </row>
    <row r="73">
      <c r="A73" s="62">
        <v>1</v>
      </c>
      <c r="B73" s="60" t="str">
        <v>다산동</v>
      </c>
      <c r="C73" s="60" t="str">
        <v>다세대 전월세</v>
      </c>
      <c r="D73" s="60" t="str">
        <v>2025-11</v>
      </c>
      <c r="E73" s="60" t="str">
        <v>비교 반영</v>
      </c>
      <c r="F73" s="60" t="str">
        <v>그 외 비교 반영월</v>
      </c>
      <c r="G73" s="62">
        <v>13</v>
      </c>
      <c r="H73" s="73">
        <v>0.007295173961840628</v>
      </c>
    </row>
    <row r="74">
      <c r="A74" s="62">
        <v>1</v>
      </c>
      <c r="B74" s="60" t="str">
        <v>다산동</v>
      </c>
      <c r="C74" s="60" t="str">
        <v>다세대 전월세</v>
      </c>
      <c r="D74" s="60" t="str">
        <v>2025-12</v>
      </c>
      <c r="E74" s="60" t="str">
        <v>비교 반영</v>
      </c>
      <c r="F74" s="60" t="str">
        <v>그 외 비교 반영월</v>
      </c>
      <c r="G74" s="62">
        <v>12</v>
      </c>
      <c r="H74" s="73">
        <v>0.008689355539464157</v>
      </c>
    </row>
    <row r="75">
      <c r="A75" s="62">
        <v>1</v>
      </c>
      <c r="B75" s="60" t="str">
        <v>다산동</v>
      </c>
      <c r="C75" s="60" t="str">
        <v>다세대 전월세</v>
      </c>
      <c r="D75" s="60" t="str">
        <v>2026-01</v>
      </c>
      <c r="E75" s="60" t="str">
        <v>비교 반영</v>
      </c>
      <c r="F75" s="60" t="str">
        <v>직전 비교기간</v>
      </c>
      <c r="G75" s="62">
        <v>9</v>
      </c>
      <c r="H75" s="73">
        <v>0.006818181818181818</v>
      </c>
    </row>
    <row r="76">
      <c r="A76" s="62">
        <v>1</v>
      </c>
      <c r="B76" s="60" t="str">
        <v>다산동</v>
      </c>
      <c r="C76" s="60" t="str">
        <v>다세대 전월세</v>
      </c>
      <c r="D76" s="60" t="str">
        <v>2026-02</v>
      </c>
      <c r="E76" s="60" t="str">
        <v>비교 반영</v>
      </c>
      <c r="F76" s="60" t="str">
        <v>직전 비교기간</v>
      </c>
      <c r="G76" s="62">
        <v>9</v>
      </c>
      <c r="H76" s="73">
        <v>0.009814612868047983</v>
      </c>
    </row>
    <row r="77">
      <c r="A77" s="62">
        <v>1</v>
      </c>
      <c r="B77" s="60" t="str">
        <v>다산동</v>
      </c>
      <c r="C77" s="60" t="str">
        <v>다세대 전월세</v>
      </c>
      <c r="D77" s="60" t="str">
        <v>2026-03</v>
      </c>
      <c r="E77" s="60" t="str">
        <v>비교 반영</v>
      </c>
      <c r="F77" s="60" t="str">
        <v>직전 비교기간</v>
      </c>
      <c r="G77" s="62">
        <v>12</v>
      </c>
      <c r="H77" s="73">
        <v>0.011916583912611719</v>
      </c>
    </row>
    <row r="78">
      <c r="A78" s="62">
        <v>1</v>
      </c>
      <c r="B78" s="60" t="str">
        <v>다산동</v>
      </c>
      <c r="C78" s="60" t="str">
        <v>다세대 전월세</v>
      </c>
      <c r="D78" s="60" t="str">
        <v>2026-04</v>
      </c>
      <c r="E78" s="60" t="str">
        <v>비교 반영</v>
      </c>
      <c r="F78" s="60" t="str">
        <v>최근 비교기간</v>
      </c>
      <c r="G78" s="62">
        <v>15</v>
      </c>
      <c r="H78" s="73">
        <v>0.017584994138335287</v>
      </c>
    </row>
    <row r="79">
      <c r="A79" s="62">
        <v>1</v>
      </c>
      <c r="B79" s="60" t="str">
        <v>다산동</v>
      </c>
      <c r="C79" s="60" t="str">
        <v>다세대 전월세</v>
      </c>
      <c r="D79" s="60" t="str">
        <v>2026-05</v>
      </c>
      <c r="E79" s="60" t="str">
        <v>비교 반영</v>
      </c>
      <c r="F79" s="60" t="str">
        <v>최근 비교기간</v>
      </c>
      <c r="G79" s="62">
        <v>14</v>
      </c>
      <c r="H79" s="73">
        <v>0.004847645429362881</v>
      </c>
    </row>
    <row r="80">
      <c r="A80" s="62">
        <v>1</v>
      </c>
      <c r="B80" s="60" t="str">
        <v>다산동</v>
      </c>
      <c r="C80" s="60" t="str">
        <v>다세대 전월세</v>
      </c>
      <c r="D80" s="60" t="str">
        <v>2026-06</v>
      </c>
      <c r="E80" s="60" t="str">
        <v>비교 반영</v>
      </c>
      <c r="F80" s="60" t="str">
        <v>최근 비교기간</v>
      </c>
      <c r="G80" s="62">
        <v>7</v>
      </c>
      <c r="H80" s="73">
        <v>0.005090909090909091</v>
      </c>
    </row>
    <row r="81">
      <c r="A81" s="66">
        <v>1</v>
      </c>
      <c r="B81" s="66" t="str">
        <v>다산동</v>
      </c>
      <c r="C81" s="66" t="str">
        <v>다세대 전월세</v>
      </c>
      <c r="D81" s="66" t="str">
        <v>2026-07</v>
      </c>
      <c r="E81" s="66" t="str">
        <v>집계 중</v>
      </c>
      <c r="F81" s="66" t="str">
        <v>집계 중 월</v>
      </c>
      <c r="G81" s="68">
        <v>8</v>
      </c>
      <c r="H81" s="79">
        <v>0.008820286659316428</v>
      </c>
    </row>
    <row r="82">
      <c r="A82" s="62">
        <v>1</v>
      </c>
      <c r="B82" s="60" t="str">
        <v>다산동</v>
      </c>
      <c r="C82" s="60" t="str">
        <v>상가</v>
      </c>
      <c r="D82" s="60" t="str">
        <v>2025-08</v>
      </c>
      <c r="E82" s="60" t="str">
        <v>비교 반영</v>
      </c>
      <c r="F82" s="60" t="str">
        <v>그 외 비교 반영월</v>
      </c>
      <c r="G82" s="62">
        <v>6</v>
      </c>
      <c r="H82" s="73">
        <v>0.007792207792207792</v>
      </c>
    </row>
    <row r="83">
      <c r="A83" s="62">
        <v>1</v>
      </c>
      <c r="B83" s="60" t="str">
        <v>다산동</v>
      </c>
      <c r="C83" s="60" t="str">
        <v>상가</v>
      </c>
      <c r="D83" s="60" t="str">
        <v>2025-09</v>
      </c>
      <c r="E83" s="60" t="str">
        <v>비교 반영</v>
      </c>
      <c r="F83" s="60" t="str">
        <v>그 외 비교 반영월</v>
      </c>
      <c r="G83" s="62">
        <v>6</v>
      </c>
      <c r="H83" s="73">
        <v>0.0029925187032418953</v>
      </c>
    </row>
    <row r="84">
      <c r="A84" s="62">
        <v>1</v>
      </c>
      <c r="B84" s="60" t="str">
        <v>다산동</v>
      </c>
      <c r="C84" s="60" t="str">
        <v>상가</v>
      </c>
      <c r="D84" s="60" t="str">
        <v>2025-10</v>
      </c>
      <c r="E84" s="60" t="str">
        <v>비교 반영</v>
      </c>
      <c r="F84" s="60" t="str">
        <v>그 외 비교 반영월</v>
      </c>
      <c r="G84" s="62">
        <v>2</v>
      </c>
      <c r="H84" s="73">
        <v>0.0015117157974300832</v>
      </c>
    </row>
    <row r="85">
      <c r="A85" s="62">
        <v>1</v>
      </c>
      <c r="B85" s="60" t="str">
        <v>다산동</v>
      </c>
      <c r="C85" s="60" t="str">
        <v>상가</v>
      </c>
      <c r="D85" s="60" t="str">
        <v>2025-11</v>
      </c>
      <c r="E85" s="60" t="str">
        <v>비교 반영</v>
      </c>
      <c r="F85" s="60" t="str">
        <v>그 외 비교 반영월</v>
      </c>
      <c r="G85" s="62">
        <v>3</v>
      </c>
      <c r="H85" s="73">
        <v>0.0016835016835016834</v>
      </c>
    </row>
    <row r="86">
      <c r="A86" s="62">
        <v>1</v>
      </c>
      <c r="B86" s="60" t="str">
        <v>다산동</v>
      </c>
      <c r="C86" s="60" t="str">
        <v>상가</v>
      </c>
      <c r="D86" s="60" t="str">
        <v>2025-12</v>
      </c>
      <c r="E86" s="60" t="str">
        <v>비교 반영</v>
      </c>
      <c r="F86" s="60" t="str">
        <v>그 외 비교 반영월</v>
      </c>
      <c r="G86" s="62">
        <v>32</v>
      </c>
      <c r="H86" s="73">
        <v>0.023171614771904415</v>
      </c>
    </row>
    <row r="87">
      <c r="A87" s="62">
        <v>1</v>
      </c>
      <c r="B87" s="60" t="str">
        <v>다산동</v>
      </c>
      <c r="C87" s="60" t="str">
        <v>상가</v>
      </c>
      <c r="D87" s="60" t="str">
        <v>2026-01</v>
      </c>
      <c r="E87" s="60" t="str">
        <v>비교 반영</v>
      </c>
      <c r="F87" s="60" t="str">
        <v>직전 비교기간</v>
      </c>
      <c r="G87" s="62">
        <v>6</v>
      </c>
      <c r="H87" s="73">
        <v>0.004545454545454545</v>
      </c>
    </row>
    <row r="88">
      <c r="A88" s="62">
        <v>1</v>
      </c>
      <c r="B88" s="60" t="str">
        <v>다산동</v>
      </c>
      <c r="C88" s="60" t="str">
        <v>상가</v>
      </c>
      <c r="D88" s="60" t="str">
        <v>2026-02</v>
      </c>
      <c r="E88" s="60" t="str">
        <v>비교 반영</v>
      </c>
      <c r="F88" s="60" t="str">
        <v>직전 비교기간</v>
      </c>
      <c r="G88" s="62">
        <v>1</v>
      </c>
      <c r="H88" s="73">
        <v>0.0010905125408942203</v>
      </c>
    </row>
    <row r="89">
      <c r="A89" s="62">
        <v>1</v>
      </c>
      <c r="B89" s="60" t="str">
        <v>다산동</v>
      </c>
      <c r="C89" s="60" t="str">
        <v>상가</v>
      </c>
      <c r="D89" s="60" t="str">
        <v>2026-03</v>
      </c>
      <c r="E89" s="60" t="str">
        <v>비교 반영</v>
      </c>
      <c r="F89" s="60" t="str">
        <v>직전 비교기간</v>
      </c>
      <c r="G89" s="62">
        <v>6</v>
      </c>
      <c r="H89" s="73">
        <v>0.005958291956305859</v>
      </c>
    </row>
    <row r="90">
      <c r="A90" s="62">
        <v>1</v>
      </c>
      <c r="B90" s="60" t="str">
        <v>다산동</v>
      </c>
      <c r="C90" s="60" t="str">
        <v>상가</v>
      </c>
      <c r="D90" s="60" t="str">
        <v>2026-04</v>
      </c>
      <c r="E90" s="60" t="str">
        <v>비교 반영</v>
      </c>
      <c r="F90" s="60" t="str">
        <v>최근 비교기간</v>
      </c>
      <c r="G90" s="62">
        <v>8</v>
      </c>
      <c r="H90" s="73">
        <v>0.009378663540445486</v>
      </c>
    </row>
    <row r="91">
      <c r="A91" s="62">
        <v>1</v>
      </c>
      <c r="B91" s="60" t="str">
        <v>다산동</v>
      </c>
      <c r="C91" s="60" t="str">
        <v>상가</v>
      </c>
      <c r="D91" s="60" t="str">
        <v>2026-05</v>
      </c>
      <c r="E91" s="60" t="str">
        <v>비교 반영</v>
      </c>
      <c r="F91" s="60" t="str">
        <v>최근 비교기간</v>
      </c>
      <c r="G91" s="62">
        <v>4</v>
      </c>
      <c r="H91" s="73">
        <v>0.0013850415512465374</v>
      </c>
    </row>
    <row r="92">
      <c r="A92" s="62">
        <v>1</v>
      </c>
      <c r="B92" s="60" t="str">
        <v>다산동</v>
      </c>
      <c r="C92" s="60" t="str">
        <v>상가</v>
      </c>
      <c r="D92" s="60" t="str">
        <v>2026-06</v>
      </c>
      <c r="E92" s="60" t="str">
        <v>비교 반영</v>
      </c>
      <c r="F92" s="60" t="str">
        <v>최근 비교기간</v>
      </c>
      <c r="G92" s="62">
        <v>20</v>
      </c>
      <c r="H92" s="73">
        <v>0.014545454545454545</v>
      </c>
    </row>
    <row r="93">
      <c r="A93" s="66">
        <v>1</v>
      </c>
      <c r="B93" s="66" t="str">
        <v>다산동</v>
      </c>
      <c r="C93" s="66" t="str">
        <v>상가</v>
      </c>
      <c r="D93" s="66" t="str">
        <v>2026-07</v>
      </c>
      <c r="E93" s="66" t="str">
        <v>집계 중</v>
      </c>
      <c r="F93" s="66" t="str">
        <v>집계 중 월</v>
      </c>
      <c r="G93" s="68">
        <v>3</v>
      </c>
      <c r="H93" s="79">
        <v>0.0033076074972436605</v>
      </c>
    </row>
    <row r="94">
      <c r="A94" s="62">
        <v>1</v>
      </c>
      <c r="B94" s="60" t="str">
        <v>다산동</v>
      </c>
      <c r="C94" s="60" t="str">
        <v>오피스텔 매매</v>
      </c>
      <c r="D94" s="60" t="str">
        <v>2025-08</v>
      </c>
      <c r="E94" s="60" t="str">
        <v>비교 반영</v>
      </c>
      <c r="F94" s="60" t="str">
        <v>그 외 비교 반영월</v>
      </c>
      <c r="G94" s="62">
        <v>6</v>
      </c>
      <c r="H94" s="73">
        <v>0.007792207792207792</v>
      </c>
    </row>
    <row r="95">
      <c r="A95" s="62">
        <v>1</v>
      </c>
      <c r="B95" s="60" t="str">
        <v>다산동</v>
      </c>
      <c r="C95" s="60" t="str">
        <v>오피스텔 매매</v>
      </c>
      <c r="D95" s="60" t="str">
        <v>2025-09</v>
      </c>
      <c r="E95" s="60" t="str">
        <v>비교 반영</v>
      </c>
      <c r="F95" s="60" t="str">
        <v>그 외 비교 반영월</v>
      </c>
      <c r="G95" s="62">
        <v>9</v>
      </c>
      <c r="H95" s="73">
        <v>0.004488778054862843</v>
      </c>
    </row>
    <row r="96">
      <c r="A96" s="62">
        <v>1</v>
      </c>
      <c r="B96" s="60" t="str">
        <v>다산동</v>
      </c>
      <c r="C96" s="60" t="str">
        <v>오피스텔 매매</v>
      </c>
      <c r="D96" s="60" t="str">
        <v>2025-10</v>
      </c>
      <c r="E96" s="60" t="str">
        <v>비교 반영</v>
      </c>
      <c r="F96" s="60" t="str">
        <v>그 외 비교 반영월</v>
      </c>
      <c r="G96" s="62">
        <v>8</v>
      </c>
      <c r="H96" s="73">
        <v>0.006046863189720333</v>
      </c>
    </row>
    <row r="97">
      <c r="A97" s="62">
        <v>1</v>
      </c>
      <c r="B97" s="60" t="str">
        <v>다산동</v>
      </c>
      <c r="C97" s="60" t="str">
        <v>오피스텔 매매</v>
      </c>
      <c r="D97" s="60" t="str">
        <v>2025-11</v>
      </c>
      <c r="E97" s="60" t="str">
        <v>비교 반영</v>
      </c>
      <c r="F97" s="60" t="str">
        <v>그 외 비교 반영월</v>
      </c>
      <c r="G97" s="62">
        <v>9</v>
      </c>
      <c r="H97" s="73">
        <v>0.005050505050505051</v>
      </c>
    </row>
    <row r="98">
      <c r="A98" s="62">
        <v>1</v>
      </c>
      <c r="B98" s="60" t="str">
        <v>다산동</v>
      </c>
      <c r="C98" s="60" t="str">
        <v>오피스텔 매매</v>
      </c>
      <c r="D98" s="60" t="str">
        <v>2025-12</v>
      </c>
      <c r="E98" s="60" t="str">
        <v>비교 반영</v>
      </c>
      <c r="F98" s="60" t="str">
        <v>그 외 비교 반영월</v>
      </c>
      <c r="G98" s="62">
        <v>7</v>
      </c>
      <c r="H98" s="73">
        <v>0.005068790731354091</v>
      </c>
    </row>
    <row r="99">
      <c r="A99" s="62">
        <v>1</v>
      </c>
      <c r="B99" s="60" t="str">
        <v>다산동</v>
      </c>
      <c r="C99" s="60" t="str">
        <v>오피스텔 매매</v>
      </c>
      <c r="D99" s="60" t="str">
        <v>2026-01</v>
      </c>
      <c r="E99" s="60" t="str">
        <v>비교 반영</v>
      </c>
      <c r="F99" s="60" t="str">
        <v>직전 비교기간</v>
      </c>
      <c r="G99" s="62">
        <v>16</v>
      </c>
      <c r="H99" s="73">
        <v>0.012121212121212121</v>
      </c>
    </row>
    <row r="100">
      <c r="A100" s="62">
        <v>1</v>
      </c>
      <c r="B100" s="60" t="str">
        <v>다산동</v>
      </c>
      <c r="C100" s="60" t="str">
        <v>오피스텔 매매</v>
      </c>
      <c r="D100" s="60" t="str">
        <v>2026-02</v>
      </c>
      <c r="E100" s="60" t="str">
        <v>비교 반영</v>
      </c>
      <c r="F100" s="60" t="str">
        <v>직전 비교기간</v>
      </c>
      <c r="G100" s="62">
        <v>14</v>
      </c>
      <c r="H100" s="73">
        <v>0.015267175572519083</v>
      </c>
    </row>
    <row r="101">
      <c r="A101" s="62">
        <v>1</v>
      </c>
      <c r="B101" s="60" t="str">
        <v>다산동</v>
      </c>
      <c r="C101" s="60" t="str">
        <v>오피스텔 매매</v>
      </c>
      <c r="D101" s="60" t="str">
        <v>2026-03</v>
      </c>
      <c r="E101" s="60" t="str">
        <v>비교 반영</v>
      </c>
      <c r="F101" s="60" t="str">
        <v>직전 비교기간</v>
      </c>
      <c r="G101" s="62">
        <v>14</v>
      </c>
      <c r="H101" s="73">
        <v>0.013902681231380337</v>
      </c>
    </row>
    <row r="102">
      <c r="A102" s="62">
        <v>1</v>
      </c>
      <c r="B102" s="60" t="str">
        <v>다산동</v>
      </c>
      <c r="C102" s="60" t="str">
        <v>오피스텔 매매</v>
      </c>
      <c r="D102" s="60" t="str">
        <v>2026-04</v>
      </c>
      <c r="E102" s="60" t="str">
        <v>비교 반영</v>
      </c>
      <c r="F102" s="60" t="str">
        <v>최근 비교기간</v>
      </c>
      <c r="G102" s="62">
        <v>7</v>
      </c>
      <c r="H102" s="73">
        <v>0.008206330597889801</v>
      </c>
    </row>
    <row r="103">
      <c r="A103" s="62">
        <v>1</v>
      </c>
      <c r="B103" s="60" t="str">
        <v>다산동</v>
      </c>
      <c r="C103" s="60" t="str">
        <v>오피스텔 매매</v>
      </c>
      <c r="D103" s="60" t="str">
        <v>2026-05</v>
      </c>
      <c r="E103" s="60" t="str">
        <v>비교 반영</v>
      </c>
      <c r="F103" s="60" t="str">
        <v>최근 비교기간</v>
      </c>
      <c r="G103" s="62">
        <v>10</v>
      </c>
      <c r="H103" s="73">
        <v>0.0034626038781163434</v>
      </c>
    </row>
    <row r="104">
      <c r="A104" s="62">
        <v>1</v>
      </c>
      <c r="B104" s="60" t="str">
        <v>다산동</v>
      </c>
      <c r="C104" s="60" t="str">
        <v>오피스텔 매매</v>
      </c>
      <c r="D104" s="60" t="str">
        <v>2026-06</v>
      </c>
      <c r="E104" s="60" t="str">
        <v>비교 반영</v>
      </c>
      <c r="F104" s="60" t="str">
        <v>최근 비교기간</v>
      </c>
      <c r="G104" s="62">
        <v>9</v>
      </c>
      <c r="H104" s="73">
        <v>0.006545454545454545</v>
      </c>
    </row>
    <row r="105">
      <c r="A105" s="66">
        <v>1</v>
      </c>
      <c r="B105" s="66" t="str">
        <v>다산동</v>
      </c>
      <c r="C105" s="66" t="str">
        <v>오피스텔 매매</v>
      </c>
      <c r="D105" s="66" t="str">
        <v>2026-07</v>
      </c>
      <c r="E105" s="66" t="str">
        <v>집계 중</v>
      </c>
      <c r="F105" s="66" t="str">
        <v>집계 중 월</v>
      </c>
      <c r="G105" s="68">
        <v>9</v>
      </c>
      <c r="H105" s="79">
        <v>0.009922822491730982</v>
      </c>
    </row>
    <row r="106">
      <c r="A106" s="62">
        <v>1</v>
      </c>
      <c r="B106" s="60" t="str">
        <v>다산동</v>
      </c>
      <c r="C106" s="60" t="str">
        <v>공장창고</v>
      </c>
      <c r="D106" s="60" t="str">
        <v>2025-08</v>
      </c>
      <c r="E106" s="60" t="str">
        <v>비교 반영</v>
      </c>
      <c r="F106" s="60" t="str">
        <v>그 외 비교 반영월</v>
      </c>
      <c r="G106" s="62">
        <v>2</v>
      </c>
      <c r="H106" s="73">
        <v>0.0025974025974025974</v>
      </c>
    </row>
    <row r="107">
      <c r="A107" s="62">
        <v>1</v>
      </c>
      <c r="B107" s="60" t="str">
        <v>다산동</v>
      </c>
      <c r="C107" s="60" t="str">
        <v>공장창고</v>
      </c>
      <c r="D107" s="60" t="str">
        <v>2025-09</v>
      </c>
      <c r="E107" s="60" t="str">
        <v>비교 반영</v>
      </c>
      <c r="F107" s="60" t="str">
        <v>그 외 비교 반영월</v>
      </c>
      <c r="G107" s="62">
        <v>8</v>
      </c>
      <c r="H107" s="73">
        <v>0.00399002493765586</v>
      </c>
    </row>
    <row r="108">
      <c r="A108" s="62">
        <v>1</v>
      </c>
      <c r="B108" s="60" t="str">
        <v>다산동</v>
      </c>
      <c r="C108" s="60" t="str">
        <v>공장창고</v>
      </c>
      <c r="D108" s="60" t="str">
        <v>2025-10</v>
      </c>
      <c r="E108" s="60" t="str">
        <v>비교 반영</v>
      </c>
      <c r="F108" s="60" t="str">
        <v>그 외 비교 반영월</v>
      </c>
      <c r="G108" s="62">
        <v>4</v>
      </c>
      <c r="H108" s="73">
        <v>0.0030234315948601664</v>
      </c>
    </row>
    <row r="109">
      <c r="A109" s="62">
        <v>1</v>
      </c>
      <c r="B109" s="60" t="str">
        <v>다산동</v>
      </c>
      <c r="C109" s="60" t="str">
        <v>공장창고</v>
      </c>
      <c r="D109" s="60" t="str">
        <v>2025-11</v>
      </c>
      <c r="E109" s="60" t="str">
        <v>비교 반영</v>
      </c>
      <c r="F109" s="60" t="str">
        <v>그 외 비교 반영월</v>
      </c>
      <c r="G109" s="62">
        <v>2</v>
      </c>
      <c r="H109" s="73">
        <v>0.001122334455667789</v>
      </c>
    </row>
    <row r="110">
      <c r="A110" s="62">
        <v>1</v>
      </c>
      <c r="B110" s="60" t="str">
        <v>다산동</v>
      </c>
      <c r="C110" s="60" t="str">
        <v>공장창고</v>
      </c>
      <c r="D110" s="60" t="str">
        <v>2025-12</v>
      </c>
      <c r="E110" s="60" t="str">
        <v>비교 반영</v>
      </c>
      <c r="F110" s="60" t="str">
        <v>그 외 비교 반영월</v>
      </c>
      <c r="G110" s="62">
        <v>5</v>
      </c>
      <c r="H110" s="73">
        <v>0.003620564808110065</v>
      </c>
    </row>
    <row r="111">
      <c r="A111" s="62">
        <v>1</v>
      </c>
      <c r="B111" s="60" t="str">
        <v>다산동</v>
      </c>
      <c r="C111" s="60" t="str">
        <v>공장창고</v>
      </c>
      <c r="D111" s="60" t="str">
        <v>2026-01</v>
      </c>
      <c r="E111" s="60" t="str">
        <v>비교 반영</v>
      </c>
      <c r="F111" s="60" t="str">
        <v>직전 비교기간</v>
      </c>
      <c r="G111" s="62">
        <v>5</v>
      </c>
      <c r="H111" s="73">
        <v>0.003787878787878788</v>
      </c>
    </row>
    <row r="112">
      <c r="A112" s="62">
        <v>1</v>
      </c>
      <c r="B112" s="60" t="str">
        <v>다산동</v>
      </c>
      <c r="C112" s="60" t="str">
        <v>공장창고</v>
      </c>
      <c r="D112" s="60" t="str">
        <v>2026-02</v>
      </c>
      <c r="E112" s="60" t="str">
        <v>비교 반영</v>
      </c>
      <c r="F112" s="60" t="str">
        <v>직전 비교기간</v>
      </c>
      <c r="G112" s="62">
        <v>0</v>
      </c>
      <c r="H112" s="73">
        <v>0</v>
      </c>
    </row>
    <row r="113">
      <c r="A113" s="62">
        <v>1</v>
      </c>
      <c r="B113" s="60" t="str">
        <v>다산동</v>
      </c>
      <c r="C113" s="60" t="str">
        <v>공장창고</v>
      </c>
      <c r="D113" s="60" t="str">
        <v>2026-03</v>
      </c>
      <c r="E113" s="60" t="str">
        <v>비교 반영</v>
      </c>
      <c r="F113" s="60" t="str">
        <v>직전 비교기간</v>
      </c>
      <c r="G113" s="62">
        <v>4</v>
      </c>
      <c r="H113" s="73">
        <v>0.003972194637537239</v>
      </c>
    </row>
    <row r="114">
      <c r="A114" s="62">
        <v>1</v>
      </c>
      <c r="B114" s="60" t="str">
        <v>다산동</v>
      </c>
      <c r="C114" s="60" t="str">
        <v>공장창고</v>
      </c>
      <c r="D114" s="60" t="str">
        <v>2026-04</v>
      </c>
      <c r="E114" s="60" t="str">
        <v>비교 반영</v>
      </c>
      <c r="F114" s="60" t="str">
        <v>최근 비교기간</v>
      </c>
      <c r="G114" s="62">
        <v>3</v>
      </c>
      <c r="H114" s="73">
        <v>0.0035169988276670576</v>
      </c>
    </row>
    <row r="115">
      <c r="A115" s="62">
        <v>1</v>
      </c>
      <c r="B115" s="60" t="str">
        <v>다산동</v>
      </c>
      <c r="C115" s="60" t="str">
        <v>공장창고</v>
      </c>
      <c r="D115" s="60" t="str">
        <v>2026-05</v>
      </c>
      <c r="E115" s="60" t="str">
        <v>비교 반영</v>
      </c>
      <c r="F115" s="60" t="str">
        <v>최근 비교기간</v>
      </c>
      <c r="G115" s="62">
        <v>7</v>
      </c>
      <c r="H115" s="73">
        <v>0.0024238227146814403</v>
      </c>
    </row>
    <row r="116">
      <c r="A116" s="62">
        <v>1</v>
      </c>
      <c r="B116" s="60" t="str">
        <v>다산동</v>
      </c>
      <c r="C116" s="60" t="str">
        <v>공장창고</v>
      </c>
      <c r="D116" s="60" t="str">
        <v>2026-06</v>
      </c>
      <c r="E116" s="60" t="str">
        <v>비교 반영</v>
      </c>
      <c r="F116" s="60" t="str">
        <v>최근 비교기간</v>
      </c>
      <c r="G116" s="62">
        <v>10</v>
      </c>
      <c r="H116" s="73">
        <v>0.007272727272727273</v>
      </c>
    </row>
    <row r="117">
      <c r="A117" s="66">
        <v>1</v>
      </c>
      <c r="B117" s="66" t="str">
        <v>다산동</v>
      </c>
      <c r="C117" s="66" t="str">
        <v>공장창고</v>
      </c>
      <c r="D117" s="66" t="str">
        <v>2026-07</v>
      </c>
      <c r="E117" s="66" t="str">
        <v>집계 중</v>
      </c>
      <c r="F117" s="66" t="str">
        <v>집계 중 월</v>
      </c>
      <c r="G117" s="68">
        <v>7</v>
      </c>
      <c r="H117" s="79">
        <v>0.007717750826901874</v>
      </c>
    </row>
    <row r="118">
      <c r="A118" s="62">
        <v>1</v>
      </c>
      <c r="B118" s="60" t="str">
        <v>다산동</v>
      </c>
      <c r="C118" s="60" t="str">
        <v>토지</v>
      </c>
      <c r="D118" s="60" t="str">
        <v>2025-08</v>
      </c>
      <c r="E118" s="60" t="str">
        <v>비교 반영</v>
      </c>
      <c r="F118" s="60" t="str">
        <v>그 외 비교 반영월</v>
      </c>
      <c r="G118" s="62">
        <v>0</v>
      </c>
      <c r="H118" s="73">
        <v>0</v>
      </c>
    </row>
    <row r="119">
      <c r="A119" s="62">
        <v>1</v>
      </c>
      <c r="B119" s="60" t="str">
        <v>다산동</v>
      </c>
      <c r="C119" s="60" t="str">
        <v>토지</v>
      </c>
      <c r="D119" s="60" t="str">
        <v>2025-09</v>
      </c>
      <c r="E119" s="60" t="str">
        <v>비교 반영</v>
      </c>
      <c r="F119" s="60" t="str">
        <v>그 외 비교 반영월</v>
      </c>
      <c r="G119" s="62">
        <v>2</v>
      </c>
      <c r="H119" s="73">
        <v>0.000997506234413965</v>
      </c>
    </row>
    <row r="120">
      <c r="A120" s="62">
        <v>1</v>
      </c>
      <c r="B120" s="60" t="str">
        <v>다산동</v>
      </c>
      <c r="C120" s="60" t="str">
        <v>토지</v>
      </c>
      <c r="D120" s="60" t="str">
        <v>2025-10</v>
      </c>
      <c r="E120" s="60" t="str">
        <v>비교 반영</v>
      </c>
      <c r="F120" s="60" t="str">
        <v>그 외 비교 반영월</v>
      </c>
      <c r="G120" s="62">
        <v>2</v>
      </c>
      <c r="H120" s="73">
        <v>0.0015117157974300832</v>
      </c>
    </row>
    <row r="121">
      <c r="A121" s="62">
        <v>1</v>
      </c>
      <c r="B121" s="60" t="str">
        <v>다산동</v>
      </c>
      <c r="C121" s="60" t="str">
        <v>토지</v>
      </c>
      <c r="D121" s="60" t="str">
        <v>2025-11</v>
      </c>
      <c r="E121" s="60" t="str">
        <v>비교 반영</v>
      </c>
      <c r="F121" s="60" t="str">
        <v>그 외 비교 반영월</v>
      </c>
      <c r="G121" s="62">
        <v>3</v>
      </c>
      <c r="H121" s="73">
        <v>0.0016835016835016834</v>
      </c>
    </row>
    <row r="122">
      <c r="A122" s="62">
        <v>1</v>
      </c>
      <c r="B122" s="60" t="str">
        <v>다산동</v>
      </c>
      <c r="C122" s="60" t="str">
        <v>토지</v>
      </c>
      <c r="D122" s="60" t="str">
        <v>2025-12</v>
      </c>
      <c r="E122" s="60" t="str">
        <v>비교 반영</v>
      </c>
      <c r="F122" s="60" t="str">
        <v>그 외 비교 반영월</v>
      </c>
      <c r="G122" s="62">
        <v>0</v>
      </c>
      <c r="H122" s="73">
        <v>0</v>
      </c>
    </row>
    <row r="123">
      <c r="A123" s="62">
        <v>1</v>
      </c>
      <c r="B123" s="60" t="str">
        <v>다산동</v>
      </c>
      <c r="C123" s="60" t="str">
        <v>토지</v>
      </c>
      <c r="D123" s="60" t="str">
        <v>2026-01</v>
      </c>
      <c r="E123" s="60" t="str">
        <v>비교 반영</v>
      </c>
      <c r="F123" s="60" t="str">
        <v>직전 비교기간</v>
      </c>
      <c r="G123" s="62">
        <v>1</v>
      </c>
      <c r="H123" s="73">
        <v>0.0007575757575757576</v>
      </c>
    </row>
    <row r="124">
      <c r="A124" s="62">
        <v>1</v>
      </c>
      <c r="B124" s="60" t="str">
        <v>다산동</v>
      </c>
      <c r="C124" s="60" t="str">
        <v>토지</v>
      </c>
      <c r="D124" s="60" t="str">
        <v>2026-02</v>
      </c>
      <c r="E124" s="60" t="str">
        <v>비교 반영</v>
      </c>
      <c r="F124" s="60" t="str">
        <v>직전 비교기간</v>
      </c>
      <c r="G124" s="62">
        <v>1</v>
      </c>
      <c r="H124" s="73">
        <v>0.0010905125408942203</v>
      </c>
    </row>
    <row r="125">
      <c r="A125" s="62">
        <v>1</v>
      </c>
      <c r="B125" s="60" t="str">
        <v>다산동</v>
      </c>
      <c r="C125" s="60" t="str">
        <v>토지</v>
      </c>
      <c r="D125" s="60" t="str">
        <v>2026-03</v>
      </c>
      <c r="E125" s="60" t="str">
        <v>비교 반영</v>
      </c>
      <c r="F125" s="60" t="str">
        <v>직전 비교기간</v>
      </c>
      <c r="G125" s="62">
        <v>1</v>
      </c>
      <c r="H125" s="73">
        <v>0.0009930486593843098</v>
      </c>
    </row>
    <row r="126">
      <c r="A126" s="62">
        <v>1</v>
      </c>
      <c r="B126" s="60" t="str">
        <v>다산동</v>
      </c>
      <c r="C126" s="60" t="str">
        <v>토지</v>
      </c>
      <c r="D126" s="60" t="str">
        <v>2026-04</v>
      </c>
      <c r="E126" s="60" t="str">
        <v>비교 반영</v>
      </c>
      <c r="F126" s="60" t="str">
        <v>최근 비교기간</v>
      </c>
      <c r="G126" s="62">
        <v>6</v>
      </c>
      <c r="H126" s="73">
        <v>0.007033997655334115</v>
      </c>
    </row>
    <row r="127">
      <c r="A127" s="62">
        <v>1</v>
      </c>
      <c r="B127" s="60" t="str">
        <v>다산동</v>
      </c>
      <c r="C127" s="60" t="str">
        <v>토지</v>
      </c>
      <c r="D127" s="60" t="str">
        <v>2026-05</v>
      </c>
      <c r="E127" s="60" t="str">
        <v>비교 반영</v>
      </c>
      <c r="F127" s="60" t="str">
        <v>최근 비교기간</v>
      </c>
      <c r="G127" s="62">
        <v>0</v>
      </c>
      <c r="H127" s="73">
        <v>0</v>
      </c>
    </row>
    <row r="128">
      <c r="A128" s="62">
        <v>1</v>
      </c>
      <c r="B128" s="60" t="str">
        <v>다산동</v>
      </c>
      <c r="C128" s="60" t="str">
        <v>토지</v>
      </c>
      <c r="D128" s="60" t="str">
        <v>2026-06</v>
      </c>
      <c r="E128" s="60" t="str">
        <v>비교 반영</v>
      </c>
      <c r="F128" s="60" t="str">
        <v>최근 비교기간</v>
      </c>
      <c r="G128" s="62">
        <v>0</v>
      </c>
      <c r="H128" s="73">
        <v>0</v>
      </c>
    </row>
    <row r="129">
      <c r="A129" s="66">
        <v>1</v>
      </c>
      <c r="B129" s="66" t="str">
        <v>다산동</v>
      </c>
      <c r="C129" s="66" t="str">
        <v>토지</v>
      </c>
      <c r="D129" s="66" t="str">
        <v>2026-07</v>
      </c>
      <c r="E129" s="66" t="str">
        <v>집계 중</v>
      </c>
      <c r="F129" s="66" t="str">
        <v>집계 중 월</v>
      </c>
      <c r="G129" s="68">
        <v>0</v>
      </c>
      <c r="H129" s="79">
        <v>0</v>
      </c>
    </row>
    <row r="130">
      <c r="A130" s="62">
        <v>1</v>
      </c>
      <c r="B130" s="60" t="str">
        <v>다산동</v>
      </c>
      <c r="C130" s="60" t="str">
        <v>다세대 매매</v>
      </c>
      <c r="D130" s="60" t="str">
        <v>2025-08</v>
      </c>
      <c r="E130" s="60" t="str">
        <v>비교 반영</v>
      </c>
      <c r="F130" s="60" t="str">
        <v>그 외 비교 반영월</v>
      </c>
      <c r="G130" s="62">
        <v>0</v>
      </c>
      <c r="H130" s="73">
        <v>0</v>
      </c>
    </row>
    <row r="131">
      <c r="A131" s="62">
        <v>1</v>
      </c>
      <c r="B131" s="60" t="str">
        <v>다산동</v>
      </c>
      <c r="C131" s="60" t="str">
        <v>다세대 매매</v>
      </c>
      <c r="D131" s="60" t="str">
        <v>2025-09</v>
      </c>
      <c r="E131" s="60" t="str">
        <v>비교 반영</v>
      </c>
      <c r="F131" s="60" t="str">
        <v>그 외 비교 반영월</v>
      </c>
      <c r="G131" s="62">
        <v>1</v>
      </c>
      <c r="H131" s="73">
        <v>0.0004987531172069825</v>
      </c>
    </row>
    <row r="132">
      <c r="A132" s="62">
        <v>1</v>
      </c>
      <c r="B132" s="60" t="str">
        <v>다산동</v>
      </c>
      <c r="C132" s="60" t="str">
        <v>다세대 매매</v>
      </c>
      <c r="D132" s="60" t="str">
        <v>2025-10</v>
      </c>
      <c r="E132" s="60" t="str">
        <v>비교 반영</v>
      </c>
      <c r="F132" s="60" t="str">
        <v>그 외 비교 반영월</v>
      </c>
      <c r="G132" s="62">
        <v>1</v>
      </c>
      <c r="H132" s="73">
        <v>0.0007558578987150416</v>
      </c>
    </row>
    <row r="133">
      <c r="A133" s="62">
        <v>1</v>
      </c>
      <c r="B133" s="60" t="str">
        <v>다산동</v>
      </c>
      <c r="C133" s="60" t="str">
        <v>다세대 매매</v>
      </c>
      <c r="D133" s="60" t="str">
        <v>2025-11</v>
      </c>
      <c r="E133" s="60" t="str">
        <v>비교 반영</v>
      </c>
      <c r="F133" s="60" t="str">
        <v>그 외 비교 반영월</v>
      </c>
      <c r="G133" s="62">
        <v>2</v>
      </c>
      <c r="H133" s="73">
        <v>0.001122334455667789</v>
      </c>
    </row>
    <row r="134">
      <c r="A134" s="62">
        <v>1</v>
      </c>
      <c r="B134" s="60" t="str">
        <v>다산동</v>
      </c>
      <c r="C134" s="60" t="str">
        <v>다세대 매매</v>
      </c>
      <c r="D134" s="60" t="str">
        <v>2025-12</v>
      </c>
      <c r="E134" s="60" t="str">
        <v>비교 반영</v>
      </c>
      <c r="F134" s="60" t="str">
        <v>그 외 비교 반영월</v>
      </c>
      <c r="G134" s="62">
        <v>4</v>
      </c>
      <c r="H134" s="73">
        <v>0.002896451846488052</v>
      </c>
    </row>
    <row r="135">
      <c r="A135" s="62">
        <v>1</v>
      </c>
      <c r="B135" s="60" t="str">
        <v>다산동</v>
      </c>
      <c r="C135" s="60" t="str">
        <v>다세대 매매</v>
      </c>
      <c r="D135" s="60" t="str">
        <v>2026-01</v>
      </c>
      <c r="E135" s="60" t="str">
        <v>비교 반영</v>
      </c>
      <c r="F135" s="60" t="str">
        <v>직전 비교기간</v>
      </c>
      <c r="G135" s="62">
        <v>3</v>
      </c>
      <c r="H135" s="73">
        <v>0.0022727272727272726</v>
      </c>
    </row>
    <row r="136">
      <c r="A136" s="62">
        <v>1</v>
      </c>
      <c r="B136" s="60" t="str">
        <v>다산동</v>
      </c>
      <c r="C136" s="60" t="str">
        <v>다세대 매매</v>
      </c>
      <c r="D136" s="60" t="str">
        <v>2026-02</v>
      </c>
      <c r="E136" s="60" t="str">
        <v>비교 반영</v>
      </c>
      <c r="F136" s="60" t="str">
        <v>직전 비교기간</v>
      </c>
      <c r="G136" s="62">
        <v>4</v>
      </c>
      <c r="H136" s="73">
        <v>0.004362050163576881</v>
      </c>
    </row>
    <row r="137">
      <c r="A137" s="62">
        <v>1</v>
      </c>
      <c r="B137" s="60" t="str">
        <v>다산동</v>
      </c>
      <c r="C137" s="60" t="str">
        <v>다세대 매매</v>
      </c>
      <c r="D137" s="60" t="str">
        <v>2026-03</v>
      </c>
      <c r="E137" s="60" t="str">
        <v>비교 반영</v>
      </c>
      <c r="F137" s="60" t="str">
        <v>직전 비교기간</v>
      </c>
      <c r="G137" s="62">
        <v>2</v>
      </c>
      <c r="H137" s="73">
        <v>0.0019860973187686196</v>
      </c>
    </row>
    <row r="138">
      <c r="A138" s="62">
        <v>1</v>
      </c>
      <c r="B138" s="60" t="str">
        <v>다산동</v>
      </c>
      <c r="C138" s="60" t="str">
        <v>다세대 매매</v>
      </c>
      <c r="D138" s="60" t="str">
        <v>2026-04</v>
      </c>
      <c r="E138" s="60" t="str">
        <v>비교 반영</v>
      </c>
      <c r="F138" s="60" t="str">
        <v>최근 비교기간</v>
      </c>
      <c r="G138" s="62">
        <v>2</v>
      </c>
      <c r="H138" s="73">
        <v>0.0023446658851113715</v>
      </c>
    </row>
    <row r="139">
      <c r="A139" s="62">
        <v>1</v>
      </c>
      <c r="B139" s="60" t="str">
        <v>다산동</v>
      </c>
      <c r="C139" s="60" t="str">
        <v>다세대 매매</v>
      </c>
      <c r="D139" s="60" t="str">
        <v>2026-05</v>
      </c>
      <c r="E139" s="60" t="str">
        <v>비교 반영</v>
      </c>
      <c r="F139" s="60" t="str">
        <v>최근 비교기간</v>
      </c>
      <c r="G139" s="62">
        <v>2</v>
      </c>
      <c r="H139" s="73">
        <v>0.0006925207756232687</v>
      </c>
    </row>
    <row r="140">
      <c r="A140" s="62">
        <v>1</v>
      </c>
      <c r="B140" s="60" t="str">
        <v>다산동</v>
      </c>
      <c r="C140" s="60" t="str">
        <v>다세대 매매</v>
      </c>
      <c r="D140" s="60" t="str">
        <v>2026-06</v>
      </c>
      <c r="E140" s="60" t="str">
        <v>비교 반영</v>
      </c>
      <c r="F140" s="60" t="str">
        <v>최근 비교기간</v>
      </c>
      <c r="G140" s="62">
        <v>1</v>
      </c>
      <c r="H140" s="73">
        <v>0.0007272727272727272</v>
      </c>
    </row>
    <row r="141">
      <c r="A141" s="66">
        <v>1</v>
      </c>
      <c r="B141" s="66" t="str">
        <v>다산동</v>
      </c>
      <c r="C141" s="66" t="str">
        <v>다세대 매매</v>
      </c>
      <c r="D141" s="66" t="str">
        <v>2026-07</v>
      </c>
      <c r="E141" s="66" t="str">
        <v>집계 중</v>
      </c>
      <c r="F141" s="66" t="str">
        <v>집계 중 월</v>
      </c>
      <c r="G141" s="68">
        <v>8</v>
      </c>
      <c r="H141" s="79">
        <v>0.008820286659316428</v>
      </c>
    </row>
    <row r="142">
      <c r="A142" s="62">
        <v>1</v>
      </c>
      <c r="B142" s="60" t="str">
        <v>다산동</v>
      </c>
      <c r="C142" s="60" t="str">
        <v>다가구 매매</v>
      </c>
      <c r="D142" s="60" t="str">
        <v>2025-08</v>
      </c>
      <c r="E142" s="60" t="str">
        <v>비교 반영</v>
      </c>
      <c r="F142" s="60" t="str">
        <v>그 외 비교 반영월</v>
      </c>
      <c r="G142" s="62">
        <v>1</v>
      </c>
      <c r="H142" s="73">
        <v>0.0012987012987012987</v>
      </c>
    </row>
    <row r="143">
      <c r="A143" s="62">
        <v>1</v>
      </c>
      <c r="B143" s="60" t="str">
        <v>다산동</v>
      </c>
      <c r="C143" s="60" t="str">
        <v>다가구 매매</v>
      </c>
      <c r="D143" s="60" t="str">
        <v>2025-09</v>
      </c>
      <c r="E143" s="60" t="str">
        <v>비교 반영</v>
      </c>
      <c r="F143" s="60" t="str">
        <v>그 외 비교 반영월</v>
      </c>
      <c r="G143" s="62">
        <v>0</v>
      </c>
      <c r="H143" s="73">
        <v>0</v>
      </c>
    </row>
    <row r="144">
      <c r="A144" s="62">
        <v>1</v>
      </c>
      <c r="B144" s="60" t="str">
        <v>다산동</v>
      </c>
      <c r="C144" s="60" t="str">
        <v>다가구 매매</v>
      </c>
      <c r="D144" s="60" t="str">
        <v>2025-10</v>
      </c>
      <c r="E144" s="60" t="str">
        <v>비교 반영</v>
      </c>
      <c r="F144" s="60" t="str">
        <v>그 외 비교 반영월</v>
      </c>
      <c r="G144" s="62">
        <v>1</v>
      </c>
      <c r="H144" s="73">
        <v>0.0007558578987150416</v>
      </c>
    </row>
    <row r="145">
      <c r="A145" s="62">
        <v>1</v>
      </c>
      <c r="B145" s="60" t="str">
        <v>다산동</v>
      </c>
      <c r="C145" s="60" t="str">
        <v>다가구 매매</v>
      </c>
      <c r="D145" s="60" t="str">
        <v>2025-11</v>
      </c>
      <c r="E145" s="60" t="str">
        <v>비교 반영</v>
      </c>
      <c r="F145" s="60" t="str">
        <v>그 외 비교 반영월</v>
      </c>
      <c r="G145" s="62">
        <v>0</v>
      </c>
      <c r="H145" s="73">
        <v>0</v>
      </c>
    </row>
    <row r="146">
      <c r="A146" s="62">
        <v>1</v>
      </c>
      <c r="B146" s="60" t="str">
        <v>다산동</v>
      </c>
      <c r="C146" s="60" t="str">
        <v>다가구 매매</v>
      </c>
      <c r="D146" s="60" t="str">
        <v>2025-12</v>
      </c>
      <c r="E146" s="60" t="str">
        <v>비교 반영</v>
      </c>
      <c r="F146" s="60" t="str">
        <v>그 외 비교 반영월</v>
      </c>
      <c r="G146" s="62">
        <v>0</v>
      </c>
      <c r="H146" s="73">
        <v>0</v>
      </c>
    </row>
    <row r="147">
      <c r="A147" s="62">
        <v>1</v>
      </c>
      <c r="B147" s="60" t="str">
        <v>다산동</v>
      </c>
      <c r="C147" s="60" t="str">
        <v>다가구 매매</v>
      </c>
      <c r="D147" s="60" t="str">
        <v>2026-01</v>
      </c>
      <c r="E147" s="60" t="str">
        <v>비교 반영</v>
      </c>
      <c r="F147" s="60" t="str">
        <v>직전 비교기간</v>
      </c>
      <c r="G147" s="62">
        <v>2</v>
      </c>
      <c r="H147" s="73">
        <v>0.0015151515151515152</v>
      </c>
    </row>
    <row r="148">
      <c r="A148" s="62">
        <v>1</v>
      </c>
      <c r="B148" s="60" t="str">
        <v>다산동</v>
      </c>
      <c r="C148" s="60" t="str">
        <v>다가구 매매</v>
      </c>
      <c r="D148" s="60" t="str">
        <v>2026-02</v>
      </c>
      <c r="E148" s="60" t="str">
        <v>비교 반영</v>
      </c>
      <c r="F148" s="60" t="str">
        <v>직전 비교기간</v>
      </c>
      <c r="G148" s="62">
        <v>0</v>
      </c>
      <c r="H148" s="73">
        <v>0</v>
      </c>
    </row>
    <row r="149">
      <c r="A149" s="62">
        <v>1</v>
      </c>
      <c r="B149" s="60" t="str">
        <v>다산동</v>
      </c>
      <c r="C149" s="60" t="str">
        <v>다가구 매매</v>
      </c>
      <c r="D149" s="60" t="str">
        <v>2026-03</v>
      </c>
      <c r="E149" s="60" t="str">
        <v>비교 반영</v>
      </c>
      <c r="F149" s="60" t="str">
        <v>직전 비교기간</v>
      </c>
      <c r="G149" s="62">
        <v>0</v>
      </c>
      <c r="H149" s="73">
        <v>0</v>
      </c>
    </row>
    <row r="150">
      <c r="A150" s="62">
        <v>1</v>
      </c>
      <c r="B150" s="60" t="str">
        <v>다산동</v>
      </c>
      <c r="C150" s="60" t="str">
        <v>다가구 매매</v>
      </c>
      <c r="D150" s="60" t="str">
        <v>2026-04</v>
      </c>
      <c r="E150" s="60" t="str">
        <v>비교 반영</v>
      </c>
      <c r="F150" s="60" t="str">
        <v>최근 비교기간</v>
      </c>
      <c r="G150" s="62">
        <v>3</v>
      </c>
      <c r="H150" s="73">
        <v>0.0035169988276670576</v>
      </c>
    </row>
    <row r="151">
      <c r="A151" s="62">
        <v>1</v>
      </c>
      <c r="B151" s="60" t="str">
        <v>다산동</v>
      </c>
      <c r="C151" s="60" t="str">
        <v>다가구 매매</v>
      </c>
      <c r="D151" s="60" t="str">
        <v>2026-05</v>
      </c>
      <c r="E151" s="60" t="str">
        <v>비교 반영</v>
      </c>
      <c r="F151" s="60" t="str">
        <v>최근 비교기간</v>
      </c>
      <c r="G151" s="62">
        <v>0</v>
      </c>
      <c r="H151" s="73">
        <v>0</v>
      </c>
    </row>
    <row r="152">
      <c r="A152" s="62">
        <v>1</v>
      </c>
      <c r="B152" s="60" t="str">
        <v>다산동</v>
      </c>
      <c r="C152" s="60" t="str">
        <v>다가구 매매</v>
      </c>
      <c r="D152" s="60" t="str">
        <v>2026-06</v>
      </c>
      <c r="E152" s="60" t="str">
        <v>비교 반영</v>
      </c>
      <c r="F152" s="60" t="str">
        <v>최근 비교기간</v>
      </c>
      <c r="G152" s="62">
        <v>1</v>
      </c>
      <c r="H152" s="73">
        <v>0.0007272727272727272</v>
      </c>
    </row>
    <row r="153">
      <c r="A153" s="66">
        <v>1</v>
      </c>
      <c r="B153" s="66" t="str">
        <v>다산동</v>
      </c>
      <c r="C153" s="66" t="str">
        <v>다가구 매매</v>
      </c>
      <c r="D153" s="66" t="str">
        <v>2026-07</v>
      </c>
      <c r="E153" s="66" t="str">
        <v>집계 중</v>
      </c>
      <c r="F153" s="66" t="str">
        <v>집계 중 월</v>
      </c>
      <c r="G153" s="68">
        <v>0</v>
      </c>
      <c r="H153" s="79">
        <v>0</v>
      </c>
    </row>
  </sheetData>
  <autoFilter ref="A6:L17"/>
  <mergeCells count="5">
    <mergeCell ref="A1:L1"/>
    <mergeCell ref="A2:L2"/>
    <mergeCell ref="A3:L3"/>
    <mergeCell ref="A4:L4"/>
    <mergeCell ref="A20:H20"/>
  </mergeCells>
  <pageMargins bottom="0.5" footer="0.3" header="0.3" left="0.4" right="0.4" top="0.5"/>
  <ignoredErrors>
    <ignoredError numberStoredAsText="1" sqref="A1:L1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cols>
    <col min="1" max="1" width="14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</cols>
  <sheetData>
    <row r="1" ht="26" customHeight="1">
      <c r="A1" s="24" t="str">
        <v>경기 남양주시 다산동 월별 아파트 거래량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국토교통부 실거래 신고 완료분 기준</v>
      </c>
    </row>
    <row r="4" ht="8" customHeight="1"/>
    <row r="5" ht="24" customHeight="1">
      <c r="A5" s="25" t="str">
        <v>기준월</v>
      </c>
      <c r="B5" s="25" t="str">
        <v>매매 거래량</v>
      </c>
      <c r="C5" s="25" t="str">
        <v>전세 거래량</v>
      </c>
      <c r="D5" s="25" t="str">
        <v>월세 거래량</v>
      </c>
      <c r="E5" s="25" t="str">
        <v>임대 합계</v>
      </c>
    </row>
    <row r="6">
      <c r="A6" s="23" t="str">
        <v>2025-07</v>
      </c>
      <c r="B6" s="26">
        <v>96</v>
      </c>
      <c r="C6" s="26">
        <v>214</v>
      </c>
      <c r="D6" s="26">
        <v>250</v>
      </c>
      <c r="E6" s="26">
        <v>464</v>
      </c>
    </row>
    <row r="7">
      <c r="A7" s="23" t="str">
        <v>2025-08</v>
      </c>
      <c r="B7" s="26">
        <v>110</v>
      </c>
      <c r="C7" s="26">
        <v>190</v>
      </c>
      <c r="D7" s="26">
        <v>230</v>
      </c>
      <c r="E7" s="26">
        <v>420</v>
      </c>
    </row>
    <row r="8">
      <c r="A8" s="23" t="str">
        <v>2025-09</v>
      </c>
      <c r="B8" s="26">
        <v>143</v>
      </c>
      <c r="C8" s="26">
        <v>191</v>
      </c>
      <c r="D8" s="26">
        <v>1394</v>
      </c>
      <c r="E8" s="26">
        <v>1585</v>
      </c>
    </row>
    <row r="9">
      <c r="A9" s="23" t="str">
        <v>2025-10</v>
      </c>
      <c r="B9" s="26">
        <v>263</v>
      </c>
      <c r="C9" s="26">
        <v>190</v>
      </c>
      <c r="D9" s="26">
        <v>630</v>
      </c>
      <c r="E9" s="26">
        <v>820</v>
      </c>
    </row>
    <row r="10">
      <c r="A10" s="23" t="str">
        <v>2025-11</v>
      </c>
      <c r="B10" s="26">
        <v>286</v>
      </c>
      <c r="C10" s="26">
        <v>239</v>
      </c>
      <c r="D10" s="26">
        <v>1002</v>
      </c>
      <c r="E10" s="26">
        <v>1241</v>
      </c>
    </row>
    <row r="11">
      <c r="A11" s="23" t="str">
        <v>2025-12</v>
      </c>
      <c r="B11" s="26">
        <v>218</v>
      </c>
      <c r="C11" s="26">
        <v>230</v>
      </c>
      <c r="D11" s="26">
        <v>665</v>
      </c>
      <c r="E11" s="26">
        <v>895</v>
      </c>
    </row>
    <row r="12">
      <c r="A12" s="23" t="str">
        <v>2026-01</v>
      </c>
      <c r="B12" s="26">
        <v>339</v>
      </c>
      <c r="C12" s="26">
        <v>301</v>
      </c>
      <c r="D12" s="26">
        <v>347</v>
      </c>
      <c r="E12" s="26">
        <v>648</v>
      </c>
    </row>
    <row r="13">
      <c r="A13" s="23" t="str">
        <v>2026-02</v>
      </c>
      <c r="B13" s="26">
        <v>224</v>
      </c>
      <c r="C13" s="26">
        <v>233</v>
      </c>
      <c r="D13" s="26">
        <v>222</v>
      </c>
      <c r="E13" s="26">
        <v>455</v>
      </c>
    </row>
    <row r="14">
      <c r="A14" s="23" t="str">
        <v>2026-03</v>
      </c>
      <c r="B14" s="26">
        <v>205</v>
      </c>
      <c r="C14" s="26">
        <v>244</v>
      </c>
      <c r="D14" s="26">
        <v>268</v>
      </c>
      <c r="E14" s="26">
        <v>512</v>
      </c>
    </row>
    <row r="15">
      <c r="A15" s="23" t="str">
        <v>2026-04</v>
      </c>
      <c r="B15" s="26">
        <v>170</v>
      </c>
      <c r="C15" s="26">
        <v>176</v>
      </c>
      <c r="D15" s="26">
        <v>251</v>
      </c>
      <c r="E15" s="26">
        <v>427</v>
      </c>
    </row>
    <row r="16">
      <c r="A16" s="23" t="str">
        <v>2026-05</v>
      </c>
      <c r="B16" s="26">
        <v>271</v>
      </c>
      <c r="C16" s="26">
        <v>220</v>
      </c>
      <c r="D16" s="26">
        <v>2181</v>
      </c>
      <c r="E16" s="26">
        <v>2401</v>
      </c>
    </row>
    <row r="17">
      <c r="A17" s="23" t="str">
        <v>2026-06</v>
      </c>
      <c r="B17" s="26">
        <v>290</v>
      </c>
      <c r="C17" s="26">
        <v>212</v>
      </c>
      <c r="D17" s="26">
        <v>657</v>
      </c>
      <c r="E17" s="26">
        <v>869</v>
      </c>
    </row>
    <row r="18">
      <c r="A18" s="23" t="str">
        <v>2026-07</v>
      </c>
      <c r="B18" s="26">
        <v>268</v>
      </c>
      <c r="C18" s="26">
        <v>206</v>
      </c>
      <c r="D18" s="26">
        <v>250</v>
      </c>
      <c r="E18" s="26">
        <v>456</v>
      </c>
    </row>
  </sheetData>
  <autoFilter ref="A5:E18"/>
  <mergeCells count="1">
    <mergeCell ref="A1:E1"/>
  </mergeCells>
  <ignoredErrors>
    <ignoredError numberStoredAsText="1" sqref="A1:E18"/>
  </ignoredErrors>
</worksheet>
</file>

<file path=xl/worksheets/sheet20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cols>
    <col min="1" max="1" width="10.83203125" customWidth="1"/>
    <col min="2" max="2" width="18.83203125" customWidth="1"/>
    <col min="3" max="3" width="16.83203125" customWidth="1"/>
    <col min="4" max="4" width="16.83203125" customWidth="1"/>
    <col min="5" max="5" width="15.83203125" customWidth="1"/>
    <col min="6" max="6" width="15.83203125" customWidth="1"/>
    <col min="7" max="7" width="15.83203125" customWidth="1"/>
    <col min="8" max="8" width="17.83203125" customWidth="1"/>
    <col min="9" max="9" width="17.83203125" customWidth="1"/>
    <col min="10" max="10" width="17.83203125" customWidth="1"/>
    <col min="11" max="11" width="19.83203125" customWidth="1"/>
    <col min="12" max="12" width="19.83203125" customWidth="1"/>
    <col min="13" max="13" width="17.83203125" customWidth="1"/>
    <col min="14" max="14" width="32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  <c r="M1" s="45" t="str">
        <v/>
      </c>
      <c r="N1" s="45" t="str">
        <v/>
      </c>
    </row>
    <row r="2" ht="24" customHeight="1">
      <c r="A2" s="46" t="str">
        <v>전체 하위지역의 매매·전월세 전환을 최근 비교기간 3개월 (2026-04~2026-06)과 직전 비교기간 3개월 (2026-01~2026-03)의 거래건수 합산 비중으로 비교합니다. PPT는 전국 선택 시 전체 시도, 그 외 선택 시 상위 10개 지역을 표시합니다.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  <c r="M2" s="46" t="str">
        <v/>
      </c>
      <c r="N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  <c r="M3" s="47" t="str">
        <v/>
      </c>
      <c r="N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  <c r="M4" s="47" t="str">
        <v/>
      </c>
      <c r="N4" s="47" t="str">
        <v/>
      </c>
    </row>
    <row r="5" ht="8" customHeight="1"/>
    <row r="6" ht="28" customHeight="1">
      <c r="A6" s="56" t="str">
        <v>지역순위</v>
      </c>
      <c r="B6" s="56" t="str">
        <v>지역명</v>
      </c>
      <c r="C6" s="56" t="str">
        <v>최근비교기간건수</v>
      </c>
      <c r="D6" s="56" t="str">
        <v>직전비교기간건수</v>
      </c>
      <c r="E6" s="56" t="str">
        <v>최근매매비중</v>
      </c>
      <c r="F6" s="56" t="str">
        <v>직전매매비중</v>
      </c>
      <c r="G6" s="56" t="str">
        <v>매매변화(%p)</v>
      </c>
      <c r="H6" s="56" t="str">
        <v>최근전월세비중</v>
      </c>
      <c r="I6" s="56" t="str">
        <v>직전전월세비중</v>
      </c>
      <c r="J6" s="56" t="str">
        <v>전월세변화(%p)</v>
      </c>
      <c r="K6" s="56" t="str">
        <v>최근전월세내월세</v>
      </c>
      <c r="L6" s="56" t="str">
        <v>직전전월세내월세</v>
      </c>
      <c r="M6" s="56" t="str">
        <v>월세화변화(%p)</v>
      </c>
      <c r="N6" s="56" t="str">
        <v>변화판정</v>
      </c>
    </row>
    <row r="7">
      <c r="A7" s="62">
        <v>1</v>
      </c>
      <c r="B7" s="60" t="str">
        <v>다산동</v>
      </c>
      <c r="C7" s="62">
        <v>5116</v>
      </c>
      <c r="D7" s="62">
        <v>3244</v>
      </c>
      <c r="E7" s="73">
        <v>0.16106333072713058</v>
      </c>
      <c r="F7" s="73">
        <v>0.26140567200986436</v>
      </c>
      <c r="G7" s="74">
        <v>-10.03423412827338</v>
      </c>
      <c r="H7" s="73">
        <v>0.8389366692728695</v>
      </c>
      <c r="I7" s="73">
        <v>0.7385943279901356</v>
      </c>
      <c r="J7" s="78">
        <v>10.03423412827339</v>
      </c>
      <c r="K7" s="73">
        <v>0.8119757688723206</v>
      </c>
      <c r="L7" s="73">
        <v>0.5446577629382304</v>
      </c>
      <c r="M7" s="78">
        <v>26.731800593409016</v>
      </c>
      <c r="N7" s="60" t="str">
        <v>임대 비중 확대·월세화</v>
      </c>
    </row>
    <row r="10">
      <c r="A10" s="48" t="str">
        <v>하위지역별 매매·전세·월세 월간 상세</v>
      </c>
      <c r="B10" s="48" t="str">
        <v/>
      </c>
      <c r="C10" s="48" t="str">
        <v/>
      </c>
      <c r="D10" s="48" t="str">
        <v/>
      </c>
      <c r="E10" s="48" t="str">
        <v/>
      </c>
      <c r="F10" s="48" t="str">
        <v/>
      </c>
      <c r="G10" s="48" t="str">
        <v/>
      </c>
      <c r="H10" s="48" t="str">
        <v/>
      </c>
      <c r="I10" s="48" t="str">
        <v/>
      </c>
      <c r="J10" s="48" t="str">
        <v/>
      </c>
    </row>
    <row r="11">
      <c r="A11" s="56" t="str">
        <v>지역순위</v>
      </c>
      <c r="B11" s="56" t="str">
        <v>지역명</v>
      </c>
      <c r="C11" s="56" t="str">
        <v>기준월</v>
      </c>
      <c r="D11" s="56" t="str">
        <v>데이터상태</v>
      </c>
      <c r="E11" s="56" t="str">
        <v>분석구간</v>
      </c>
      <c r="F11" s="56" t="str">
        <v>매매비중</v>
      </c>
      <c r="G11" s="56" t="str">
        <v>전세비중</v>
      </c>
      <c r="H11" s="56" t="str">
        <v>월세비중</v>
      </c>
      <c r="I11" s="56" t="str">
        <v>전월세비중</v>
      </c>
      <c r="J11" s="56" t="str">
        <v>전월세내월세비중</v>
      </c>
    </row>
    <row r="12">
      <c r="A12" s="62">
        <v>1</v>
      </c>
      <c r="B12" s="60" t="str">
        <v>다산동</v>
      </c>
      <c r="C12" s="60" t="str">
        <v>2025-08</v>
      </c>
      <c r="D12" s="60" t="str">
        <v>비교 반영</v>
      </c>
      <c r="E12" s="60" t="str">
        <v>그 외 비교 반영월</v>
      </c>
      <c r="F12" s="73">
        <v>0.16233766233766234</v>
      </c>
      <c r="G12" s="73">
        <v>0.36493506493506495</v>
      </c>
      <c r="H12" s="73">
        <v>0.4727272727272727</v>
      </c>
      <c r="I12" s="73">
        <v>0.8376623376623377</v>
      </c>
      <c r="J12" s="73">
        <v>0.5643410852713179</v>
      </c>
    </row>
    <row r="13">
      <c r="A13" s="62">
        <v>1</v>
      </c>
      <c r="B13" s="60" t="str">
        <v>다산동</v>
      </c>
      <c r="C13" s="60" t="str">
        <v>2025-09</v>
      </c>
      <c r="D13" s="60" t="str">
        <v>비교 반영</v>
      </c>
      <c r="E13" s="60" t="str">
        <v>그 외 비교 반영월</v>
      </c>
      <c r="F13" s="73">
        <v>0.08428927680798005</v>
      </c>
      <c r="G13" s="73">
        <v>0.13266832917705737</v>
      </c>
      <c r="H13" s="73">
        <v>0.7830423940149626</v>
      </c>
      <c r="I13" s="73">
        <v>0.91571072319202</v>
      </c>
      <c r="J13" s="73">
        <v>0.855119825708061</v>
      </c>
    </row>
    <row r="14">
      <c r="A14" s="62">
        <v>1</v>
      </c>
      <c r="B14" s="60" t="str">
        <v>다산동</v>
      </c>
      <c r="C14" s="60" t="str">
        <v>2025-10</v>
      </c>
      <c r="D14" s="60" t="str">
        <v>비교 반영</v>
      </c>
      <c r="E14" s="60" t="str">
        <v>그 외 비교 반영월</v>
      </c>
      <c r="F14" s="73">
        <v>0.21239606953892667</v>
      </c>
      <c r="G14" s="73">
        <v>0.21919879062736206</v>
      </c>
      <c r="H14" s="73">
        <v>0.5684051398337112</v>
      </c>
      <c r="I14" s="73">
        <v>0.7876039304610734</v>
      </c>
      <c r="J14" s="73">
        <v>0.7216890595009597</v>
      </c>
    </row>
    <row r="15">
      <c r="A15" s="62">
        <v>1</v>
      </c>
      <c r="B15" s="60" t="str">
        <v>다산동</v>
      </c>
      <c r="C15" s="60" t="str">
        <v>2025-11</v>
      </c>
      <c r="D15" s="60" t="str">
        <v>비교 반영</v>
      </c>
      <c r="E15" s="60" t="str">
        <v>그 외 비교 반영월</v>
      </c>
      <c r="F15" s="73">
        <v>0.17115600448933782</v>
      </c>
      <c r="G15" s="73">
        <v>0.17789001122334455</v>
      </c>
      <c r="H15" s="73">
        <v>0.6509539842873177</v>
      </c>
      <c r="I15" s="73">
        <v>0.8288439955106621</v>
      </c>
      <c r="J15" s="73">
        <v>0.7853757616790792</v>
      </c>
    </row>
    <row r="16">
      <c r="A16" s="62">
        <v>1</v>
      </c>
      <c r="B16" s="60" t="str">
        <v>다산동</v>
      </c>
      <c r="C16" s="60" t="str">
        <v>2025-12</v>
      </c>
      <c r="D16" s="60" t="str">
        <v>비교 반영</v>
      </c>
      <c r="E16" s="60" t="str">
        <v>그 외 비교 반영월</v>
      </c>
      <c r="F16" s="73">
        <v>0.19261404779145547</v>
      </c>
      <c r="G16" s="73">
        <v>0.22375090514120202</v>
      </c>
      <c r="H16" s="73">
        <v>0.5836350470673425</v>
      </c>
      <c r="I16" s="73">
        <v>0.8073859522085446</v>
      </c>
      <c r="J16" s="73">
        <v>0.7228699551569506</v>
      </c>
    </row>
    <row r="17">
      <c r="A17" s="62">
        <v>1</v>
      </c>
      <c r="B17" s="60" t="str">
        <v>다산동</v>
      </c>
      <c r="C17" s="60" t="str">
        <v>2026-01</v>
      </c>
      <c r="D17" s="60" t="str">
        <v>비교 반영</v>
      </c>
      <c r="E17" s="60" t="str">
        <v>직전 비교기간</v>
      </c>
      <c r="F17" s="73">
        <v>0.2818181818181818</v>
      </c>
      <c r="G17" s="73">
        <v>0.31742424242424244</v>
      </c>
      <c r="H17" s="73">
        <v>0.40075757575757576</v>
      </c>
      <c r="I17" s="73">
        <v>0.7181818181818181</v>
      </c>
      <c r="J17" s="73">
        <v>0.5580168776371308</v>
      </c>
    </row>
    <row r="18">
      <c r="A18" s="62">
        <v>1</v>
      </c>
      <c r="B18" s="60" t="str">
        <v>다산동</v>
      </c>
      <c r="C18" s="60" t="str">
        <v>2026-02</v>
      </c>
      <c r="D18" s="60" t="str">
        <v>비교 반영</v>
      </c>
      <c r="E18" s="60" t="str">
        <v>직전 비교기간</v>
      </c>
      <c r="F18" s="73">
        <v>0.26608505997818976</v>
      </c>
      <c r="G18" s="73">
        <v>0.3456924754634678</v>
      </c>
      <c r="H18" s="73">
        <v>0.3882224645583424</v>
      </c>
      <c r="I18" s="73">
        <v>0.7339149400218102</v>
      </c>
      <c r="J18" s="73">
        <v>0.5289747399702823</v>
      </c>
    </row>
    <row r="19">
      <c r="A19" s="62">
        <v>1</v>
      </c>
      <c r="B19" s="60" t="str">
        <v>다산동</v>
      </c>
      <c r="C19" s="60" t="str">
        <v>2026-03</v>
      </c>
      <c r="D19" s="60" t="str">
        <v>비교 반영</v>
      </c>
      <c r="E19" s="60" t="str">
        <v>직전 비교기간</v>
      </c>
      <c r="F19" s="73">
        <v>0.23038728897715988</v>
      </c>
      <c r="G19" s="73">
        <v>0.35253227408143</v>
      </c>
      <c r="H19" s="73">
        <v>0.4170804369414101</v>
      </c>
      <c r="I19" s="73">
        <v>0.7696127110228401</v>
      </c>
      <c r="J19" s="73">
        <v>0.5419354838709678</v>
      </c>
    </row>
    <row r="20">
      <c r="A20" s="62">
        <v>1</v>
      </c>
      <c r="B20" s="60" t="str">
        <v>다산동</v>
      </c>
      <c r="C20" s="60" t="str">
        <v>2026-04</v>
      </c>
      <c r="D20" s="60" t="str">
        <v>비교 반영</v>
      </c>
      <c r="E20" s="60" t="str">
        <v>최근 비교기간</v>
      </c>
      <c r="F20" s="73">
        <v>0.23329425556858147</v>
      </c>
      <c r="G20" s="73">
        <v>0.29425556858147717</v>
      </c>
      <c r="H20" s="73">
        <v>0.47245017584994137</v>
      </c>
      <c r="I20" s="73">
        <v>0.7667057444314185</v>
      </c>
      <c r="J20" s="73">
        <v>0.6162079510703364</v>
      </c>
    </row>
    <row r="21">
      <c r="A21" s="62">
        <v>1</v>
      </c>
      <c r="B21" s="60" t="str">
        <v>다산동</v>
      </c>
      <c r="C21" s="60" t="str">
        <v>2026-05</v>
      </c>
      <c r="D21" s="60" t="str">
        <v>비교 반영</v>
      </c>
      <c r="E21" s="60" t="str">
        <v>최근 비교기간</v>
      </c>
      <c r="F21" s="73">
        <v>0.1018005540166205</v>
      </c>
      <c r="G21" s="73">
        <v>0.09764542936288088</v>
      </c>
      <c r="H21" s="73">
        <v>0.8005540166204986</v>
      </c>
      <c r="I21" s="73">
        <v>0.8981994459833795</v>
      </c>
      <c r="J21" s="73">
        <v>0.8912875867386276</v>
      </c>
    </row>
    <row r="22">
      <c r="A22" s="62">
        <v>1</v>
      </c>
      <c r="B22" s="60" t="str">
        <v>다산동</v>
      </c>
      <c r="C22" s="60" t="str">
        <v>2026-06</v>
      </c>
      <c r="D22" s="60" t="str">
        <v>비교 반영</v>
      </c>
      <c r="E22" s="60" t="str">
        <v>최근 비교기간</v>
      </c>
      <c r="F22" s="73">
        <v>0.24072727272727273</v>
      </c>
      <c r="G22" s="73">
        <v>0.19927272727272727</v>
      </c>
      <c r="H22" s="73">
        <v>0.56</v>
      </c>
      <c r="I22" s="73">
        <v>0.7592727272727273</v>
      </c>
      <c r="J22" s="73">
        <v>0.7375478927203065</v>
      </c>
    </row>
    <row r="23">
      <c r="A23" s="66">
        <v>1</v>
      </c>
      <c r="B23" s="66" t="str">
        <v>다산동</v>
      </c>
      <c r="C23" s="66" t="str">
        <v>2026-07</v>
      </c>
      <c r="D23" s="66" t="str">
        <v>집계 중</v>
      </c>
      <c r="E23" s="66" t="str">
        <v>집계 중 월</v>
      </c>
      <c r="F23" s="79">
        <v>0.32524807056229327</v>
      </c>
      <c r="G23" s="79">
        <v>0.2855567805953694</v>
      </c>
      <c r="H23" s="79">
        <v>0.38919514884233736</v>
      </c>
      <c r="I23" s="79">
        <v>0.6747519294377067</v>
      </c>
      <c r="J23" s="79">
        <v>0.576797385620915</v>
      </c>
    </row>
  </sheetData>
  <autoFilter ref="A6:N7"/>
  <mergeCells count="5">
    <mergeCell ref="A1:N1"/>
    <mergeCell ref="A2:N2"/>
    <mergeCell ref="A3:N3"/>
    <mergeCell ref="A4:N4"/>
    <mergeCell ref="A10:J10"/>
  </mergeCells>
  <pageMargins bottom="0.5" footer="0.3" header="0.3" left="0.4" right="0.4" top="0.5"/>
  <ignoredErrors>
    <ignoredError numberStoredAsText="1" sqref="A1:N23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P124"/>
  <sheetViews>
    <sheetView workbookViewId="0"/>
  </sheetViews>
  <cols>
    <col min="1" max="1" width="11.83203125" customWidth="1"/>
    <col min="2" max="2" width="10.83203125" customWidth="1"/>
    <col min="3" max="3" width="18.83203125" customWidth="1"/>
    <col min="4" max="4" width="18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4.83203125" customWidth="1"/>
    <col min="11" max="11" width="14.83203125" customWidth="1"/>
    <col min="12" max="12" width="18.83203125" customWidth="1"/>
    <col min="13" max="13" width="15.83203125" customWidth="1"/>
    <col min="14" max="14" width="18.83203125" customWidth="1"/>
    <col min="15" max="15" width="18.83203125" customWidth="1"/>
    <col min="16" max="16" width="16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  <c r="D1" s="45" t="str">
        <v/>
      </c>
      <c r="E1" s="45" t="str">
        <v/>
      </c>
      <c r="F1" s="45" t="str">
        <v/>
      </c>
      <c r="G1" s="45" t="str">
        <v/>
      </c>
      <c r="H1" s="45" t="str">
        <v/>
      </c>
      <c r="I1" s="45" t="str">
        <v/>
      </c>
      <c r="J1" s="45" t="str">
        <v/>
      </c>
      <c r="K1" s="45" t="str">
        <v/>
      </c>
      <c r="L1" s="45" t="str">
        <v/>
      </c>
      <c r="M1" s="45" t="str">
        <v/>
      </c>
      <c r="N1" s="45" t="str">
        <v/>
      </c>
      <c r="O1" s="45" t="str">
        <v/>
      </c>
      <c r="P1" s="45" t="str">
        <v/>
      </c>
    </row>
    <row r="2" ht="24" customHeight="1">
      <c r="A2" s="46" t="str">
        <v>리포트 계산에 사용한 월×하위지역×부동산유형 집계 원자료입니다. 계약 1건 단위 신고 원천자료는 아닙니다.</v>
      </c>
      <c r="B2" s="46" t="str">
        <v/>
      </c>
      <c r="C2" s="46" t="str">
        <v/>
      </c>
      <c r="D2" s="46" t="str">
        <v/>
      </c>
      <c r="E2" s="46" t="str">
        <v/>
      </c>
      <c r="F2" s="46" t="str">
        <v/>
      </c>
      <c r="G2" s="46" t="str">
        <v/>
      </c>
      <c r="H2" s="46" t="str">
        <v/>
      </c>
      <c r="I2" s="46" t="str">
        <v/>
      </c>
      <c r="J2" s="46" t="str">
        <v/>
      </c>
      <c r="K2" s="46" t="str">
        <v/>
      </c>
      <c r="L2" s="46" t="str">
        <v/>
      </c>
      <c r="M2" s="46" t="str">
        <v/>
      </c>
      <c r="N2" s="46" t="str">
        <v/>
      </c>
      <c r="O2" s="46" t="str">
        <v/>
      </c>
      <c r="P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47" t="str">
        <v/>
      </c>
      <c r="K3" s="47" t="str">
        <v/>
      </c>
      <c r="L3" s="47" t="str">
        <v/>
      </c>
      <c r="M3" s="47" t="str">
        <v/>
      </c>
      <c r="N3" s="47" t="str">
        <v/>
      </c>
      <c r="O3" s="47" t="str">
        <v/>
      </c>
      <c r="P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47" t="str">
        <v/>
      </c>
      <c r="K4" s="47" t="str">
        <v/>
      </c>
      <c r="L4" s="47" t="str">
        <v/>
      </c>
      <c r="M4" s="47" t="str">
        <v/>
      </c>
      <c r="N4" s="47" t="str">
        <v/>
      </c>
      <c r="O4" s="47" t="str">
        <v/>
      </c>
      <c r="P4" s="47" t="str">
        <v/>
      </c>
    </row>
    <row r="5" ht="8" customHeight="1"/>
    <row r="6" ht="28" customHeight="1">
      <c r="A6" s="56" t="str">
        <v>기준월</v>
      </c>
      <c r="B6" s="56" t="str">
        <v>데이터상태</v>
      </c>
      <c r="C6" s="56" t="str">
        <v>지역명</v>
      </c>
      <c r="D6" s="56" t="str">
        <v>부동산유형</v>
      </c>
      <c r="E6" s="56" t="str">
        <v>거래건수</v>
      </c>
      <c r="F6" s="56" t="str">
        <v>매매건수</v>
      </c>
      <c r="G6" s="56" t="str">
        <v>전세건수</v>
      </c>
      <c r="H6" s="56" t="str">
        <v>월세건수</v>
      </c>
      <c r="I6" s="56" t="str">
        <v>임대건수</v>
      </c>
      <c r="J6" s="56" t="str">
        <v>거래유형합계</v>
      </c>
      <c r="K6" s="56" t="str">
        <v>건수검증차이</v>
      </c>
      <c r="L6" s="56" t="str">
        <v>총거래금액(원)</v>
      </c>
      <c r="M6" s="56" t="str">
        <v>총면적(㎡)</v>
      </c>
      <c r="N6" s="56" t="str">
        <v>평균거래금액(원)</v>
      </c>
      <c r="O6" s="56" t="str">
        <v>평균평당가(원)</v>
      </c>
      <c r="P6" s="56" t="str">
        <v>임대내월세비중</v>
      </c>
    </row>
    <row r="7">
      <c r="A7" s="60" t="str">
        <v>2025-08</v>
      </c>
      <c r="B7" s="60" t="str">
        <v>비교 반영</v>
      </c>
      <c r="C7" s="60" t="str">
        <v>다산동</v>
      </c>
      <c r="D7" s="60" t="str">
        <v>공장창고</v>
      </c>
      <c r="E7" s="62">
        <v>2</v>
      </c>
      <c r="F7" s="62">
        <v>2</v>
      </c>
      <c r="G7" s="62">
        <v>0</v>
      </c>
      <c r="H7" s="62">
        <v>0</v>
      </c>
      <c r="I7" s="62">
        <f>G7+H7</f>
        <v>0</v>
      </c>
      <c r="J7" s="62">
        <f>SUM(F7:H7)</f>
        <v>2</v>
      </c>
      <c r="K7" s="62">
        <f>E7-J7</f>
        <v>0</v>
      </c>
      <c r="L7" s="63">
        <v>232000000</v>
      </c>
      <c r="M7" s="80">
        <v>43.77</v>
      </c>
      <c r="N7" s="63">
        <v>116000000</v>
      </c>
      <c r="O7" s="63">
        <v>17522095</v>
      </c>
      <c r="P7" s="73">
        <f>IF(I7=0,0,H7/I7)</f>
        <v>0</v>
      </c>
    </row>
    <row r="8">
      <c r="A8" s="60" t="str">
        <v>2025-08</v>
      </c>
      <c r="B8" s="60" t="str">
        <v>비교 반영</v>
      </c>
      <c r="C8" s="60" t="str">
        <v>다산동</v>
      </c>
      <c r="D8" s="60" t="str">
        <v>다가구 매매</v>
      </c>
      <c r="E8" s="62">
        <v>1</v>
      </c>
      <c r="F8" s="62">
        <v>1</v>
      </c>
      <c r="G8" s="62">
        <v>0</v>
      </c>
      <c r="H8" s="62">
        <v>0</v>
      </c>
      <c r="I8" s="62">
        <f>G8+H8</f>
        <v>0</v>
      </c>
      <c r="J8" s="62">
        <f>SUM(F8:H8)</f>
        <v>1</v>
      </c>
      <c r="K8" s="62">
        <f>E8-J8</f>
        <v>0</v>
      </c>
      <c r="L8" s="63">
        <v>1150000000</v>
      </c>
      <c r="M8" s="80">
        <v>296.82</v>
      </c>
      <c r="N8" s="63">
        <v>1150000000</v>
      </c>
      <c r="O8" s="63">
        <v>12807940</v>
      </c>
      <c r="P8" s="73">
        <f>IF(I8=0,0,H8/I8)</f>
        <v>0</v>
      </c>
    </row>
    <row r="9">
      <c r="A9" s="60" t="str">
        <v>2025-08</v>
      </c>
      <c r="B9" s="60" t="str">
        <v>비교 반영</v>
      </c>
      <c r="C9" s="60" t="str">
        <v>다산동</v>
      </c>
      <c r="D9" s="60" t="str">
        <v>다가구 전월세</v>
      </c>
      <c r="E9" s="62">
        <v>68</v>
      </c>
      <c r="F9" s="62">
        <v>0</v>
      </c>
      <c r="G9" s="62">
        <v>41</v>
      </c>
      <c r="H9" s="62">
        <v>27</v>
      </c>
      <c r="I9" s="62">
        <f>G9+H9</f>
        <v>68</v>
      </c>
      <c r="J9" s="62">
        <f>SUM(F9:H9)</f>
        <v>68</v>
      </c>
      <c r="K9" s="62">
        <f>E9-J9</f>
        <v>0</v>
      </c>
      <c r="L9" s="63">
        <v>13029550000</v>
      </c>
      <c r="M9" s="80">
        <v>4470.237</v>
      </c>
      <c r="N9" s="63">
        <v>191611029</v>
      </c>
      <c r="O9" s="63">
        <v>9635483</v>
      </c>
      <c r="P9" s="73">
        <f>IF(I9=0,0,H9/I9)</f>
        <v>0.39705882352941174</v>
      </c>
    </row>
    <row r="10">
      <c r="A10" s="60" t="str">
        <v>2025-08</v>
      </c>
      <c r="B10" s="60" t="str">
        <v>비교 반영</v>
      </c>
      <c r="C10" s="60" t="str">
        <v>다산동</v>
      </c>
      <c r="D10" s="60" t="str">
        <v>다세대 전월세</v>
      </c>
      <c r="E10" s="62">
        <v>12</v>
      </c>
      <c r="F10" s="62">
        <v>0</v>
      </c>
      <c r="G10" s="62">
        <v>5</v>
      </c>
      <c r="H10" s="62">
        <v>7</v>
      </c>
      <c r="I10" s="62">
        <f>G10+H10</f>
        <v>12</v>
      </c>
      <c r="J10" s="62">
        <f>SUM(F10:H10)</f>
        <v>12</v>
      </c>
      <c r="K10" s="62">
        <f>E10-J10</f>
        <v>0</v>
      </c>
      <c r="L10" s="63">
        <v>847000000</v>
      </c>
      <c r="M10" s="80">
        <v>552.095</v>
      </c>
      <c r="N10" s="63">
        <v>70583333</v>
      </c>
      <c r="O10" s="63">
        <v>5071591</v>
      </c>
      <c r="P10" s="73">
        <f>IF(I10=0,0,H10/I10)</f>
        <v>0.5833333333333334</v>
      </c>
    </row>
    <row r="11">
      <c r="A11" s="60" t="str">
        <v>2025-08</v>
      </c>
      <c r="B11" s="60" t="str">
        <v>비교 반영</v>
      </c>
      <c r="C11" s="60" t="str">
        <v>다산동</v>
      </c>
      <c r="D11" s="60" t="str">
        <v>상가</v>
      </c>
      <c r="E11" s="62">
        <v>6</v>
      </c>
      <c r="F11" s="62">
        <v>6</v>
      </c>
      <c r="G11" s="62">
        <v>0</v>
      </c>
      <c r="H11" s="62">
        <v>0</v>
      </c>
      <c r="I11" s="62">
        <f>G11+H11</f>
        <v>0</v>
      </c>
      <c r="J11" s="62">
        <f>SUM(F11:H11)</f>
        <v>6</v>
      </c>
      <c r="K11" s="62">
        <f>E11-J11</f>
        <v>0</v>
      </c>
      <c r="L11" s="63">
        <v>1960000000</v>
      </c>
      <c r="M11" s="80">
        <v>190.65</v>
      </c>
      <c r="N11" s="63">
        <v>326666667</v>
      </c>
      <c r="O11" s="63">
        <v>33985516</v>
      </c>
      <c r="P11" s="73">
        <f>IF(I11=0,0,H11/I11)</f>
        <v>0</v>
      </c>
    </row>
    <row r="12">
      <c r="A12" s="60" t="str">
        <v>2025-08</v>
      </c>
      <c r="B12" s="60" t="str">
        <v>비교 반영</v>
      </c>
      <c r="C12" s="60" t="str">
        <v>다산동</v>
      </c>
      <c r="D12" s="60" t="str">
        <v>아파트 매매</v>
      </c>
      <c r="E12" s="62">
        <v>110</v>
      </c>
      <c r="F12" s="62">
        <v>110</v>
      </c>
      <c r="G12" s="62">
        <v>0</v>
      </c>
      <c r="H12" s="62">
        <v>0</v>
      </c>
      <c r="I12" s="62">
        <f>G12+H12</f>
        <v>0</v>
      </c>
      <c r="J12" s="62">
        <f>SUM(F12:H12)</f>
        <v>110</v>
      </c>
      <c r="K12" s="62">
        <f>E12-J12</f>
        <v>0</v>
      </c>
      <c r="L12" s="63">
        <v>84319500000</v>
      </c>
      <c r="M12" s="80">
        <v>9372.308</v>
      </c>
      <c r="N12" s="63">
        <v>766540909</v>
      </c>
      <c r="O12" s="63">
        <v>29741034</v>
      </c>
      <c r="P12" s="73">
        <f>IF(I12=0,0,H12/I12)</f>
        <v>0</v>
      </c>
    </row>
    <row r="13">
      <c r="A13" s="60" t="str">
        <v>2025-08</v>
      </c>
      <c r="B13" s="60" t="str">
        <v>비교 반영</v>
      </c>
      <c r="C13" s="60" t="str">
        <v>다산동</v>
      </c>
      <c r="D13" s="60" t="str">
        <v>아파트 전월세</v>
      </c>
      <c r="E13" s="62">
        <v>420</v>
      </c>
      <c r="F13" s="62">
        <v>0</v>
      </c>
      <c r="G13" s="62">
        <v>190</v>
      </c>
      <c r="H13" s="62">
        <v>230</v>
      </c>
      <c r="I13" s="62">
        <f>G13+H13</f>
        <v>420</v>
      </c>
      <c r="J13" s="62">
        <f>SUM(F13:H13)</f>
        <v>420</v>
      </c>
      <c r="K13" s="62">
        <f>E13-J13</f>
        <v>0</v>
      </c>
      <c r="L13" s="63">
        <v>110157950000</v>
      </c>
      <c r="M13" s="80">
        <v>29588.039</v>
      </c>
      <c r="N13" s="63">
        <v>262280833</v>
      </c>
      <c r="O13" s="63">
        <v>12307625</v>
      </c>
      <c r="P13" s="73">
        <f>IF(I13=0,0,H13/I13)</f>
        <v>0.5476190476190477</v>
      </c>
    </row>
    <row r="14">
      <c r="A14" s="60" t="str">
        <v>2025-08</v>
      </c>
      <c r="B14" s="60" t="str">
        <v>비교 반영</v>
      </c>
      <c r="C14" s="60" t="str">
        <v>다산동</v>
      </c>
      <c r="D14" s="60" t="str">
        <v>오피스텔 매매</v>
      </c>
      <c r="E14" s="62">
        <v>6</v>
      </c>
      <c r="F14" s="62">
        <v>6</v>
      </c>
      <c r="G14" s="62">
        <v>0</v>
      </c>
      <c r="H14" s="62">
        <v>0</v>
      </c>
      <c r="I14" s="62">
        <f>G14+H14</f>
        <v>0</v>
      </c>
      <c r="J14" s="62">
        <f>SUM(F14:H14)</f>
        <v>6</v>
      </c>
      <c r="K14" s="62">
        <f>E14-J14</f>
        <v>0</v>
      </c>
      <c r="L14" s="63">
        <v>987000000</v>
      </c>
      <c r="M14" s="80">
        <v>143.407</v>
      </c>
      <c r="N14" s="63">
        <v>164500000</v>
      </c>
      <c r="O14" s="63">
        <v>22752096</v>
      </c>
      <c r="P14" s="73">
        <f>IF(I14=0,0,H14/I14)</f>
        <v>0</v>
      </c>
    </row>
    <row r="15">
      <c r="A15" s="60" t="str">
        <v>2025-08</v>
      </c>
      <c r="B15" s="60" t="str">
        <v>비교 반영</v>
      </c>
      <c r="C15" s="60" t="str">
        <v>다산동</v>
      </c>
      <c r="D15" s="60" t="str">
        <v>오피스텔 전월세</v>
      </c>
      <c r="E15" s="62">
        <v>145</v>
      </c>
      <c r="F15" s="62">
        <v>0</v>
      </c>
      <c r="G15" s="62">
        <v>45</v>
      </c>
      <c r="H15" s="62">
        <v>100</v>
      </c>
      <c r="I15" s="62">
        <f>G15+H15</f>
        <v>145</v>
      </c>
      <c r="J15" s="62">
        <f>SUM(F15:H15)</f>
        <v>145</v>
      </c>
      <c r="K15" s="62">
        <f>E15-J15</f>
        <v>0</v>
      </c>
      <c r="L15" s="63">
        <v>10748240000</v>
      </c>
      <c r="M15" s="80">
        <v>4593.81</v>
      </c>
      <c r="N15" s="63">
        <v>74125793</v>
      </c>
      <c r="O15" s="63">
        <v>7734619</v>
      </c>
      <c r="P15" s="73">
        <f>IF(I15=0,0,H15/I15)</f>
        <v>0.6896551724137931</v>
      </c>
    </row>
    <row r="16">
      <c r="A16" s="60" t="str">
        <v>2025-09</v>
      </c>
      <c r="B16" s="60" t="str">
        <v>비교 반영</v>
      </c>
      <c r="C16" s="60" t="str">
        <v>다산동</v>
      </c>
      <c r="D16" s="60" t="str">
        <v>공장창고</v>
      </c>
      <c r="E16" s="62">
        <v>8</v>
      </c>
      <c r="F16" s="62">
        <v>8</v>
      </c>
      <c r="G16" s="62">
        <v>0</v>
      </c>
      <c r="H16" s="62">
        <v>0</v>
      </c>
      <c r="I16" s="62">
        <f>G16+H16</f>
        <v>0</v>
      </c>
      <c r="J16" s="62">
        <f>SUM(F16:H16)</f>
        <v>8</v>
      </c>
      <c r="K16" s="62">
        <f>E16-J16</f>
        <v>0</v>
      </c>
      <c r="L16" s="63">
        <v>1665950000</v>
      </c>
      <c r="M16" s="80">
        <v>387.85</v>
      </c>
      <c r="N16" s="63">
        <v>208243750</v>
      </c>
      <c r="O16" s="63">
        <v>14199491</v>
      </c>
      <c r="P16" s="73">
        <f>IF(I16=0,0,H16/I16)</f>
        <v>0</v>
      </c>
    </row>
    <row r="17">
      <c r="A17" s="60" t="str">
        <v>2025-09</v>
      </c>
      <c r="B17" s="60" t="str">
        <v>비교 반영</v>
      </c>
      <c r="C17" s="60" t="str">
        <v>다산동</v>
      </c>
      <c r="D17" s="60" t="str">
        <v>다가구 전월세</v>
      </c>
      <c r="E17" s="62">
        <v>63</v>
      </c>
      <c r="F17" s="62">
        <v>0</v>
      </c>
      <c r="G17" s="62">
        <v>24</v>
      </c>
      <c r="H17" s="62">
        <v>39</v>
      </c>
      <c r="I17" s="62">
        <f>G17+H17</f>
        <v>63</v>
      </c>
      <c r="J17" s="62">
        <f>SUM(F17:H17)</f>
        <v>63</v>
      </c>
      <c r="K17" s="62">
        <f>E17-J17</f>
        <v>0</v>
      </c>
      <c r="L17" s="63">
        <v>10259900000</v>
      </c>
      <c r="M17" s="80">
        <v>3280.81</v>
      </c>
      <c r="N17" s="63">
        <v>162855556</v>
      </c>
      <c r="O17" s="63">
        <v>10338003</v>
      </c>
      <c r="P17" s="73">
        <f>IF(I17=0,0,H17/I17)</f>
        <v>0.6190476190476191</v>
      </c>
    </row>
    <row r="18">
      <c r="A18" s="60" t="str">
        <v>2025-09</v>
      </c>
      <c r="B18" s="60" t="str">
        <v>비교 반영</v>
      </c>
      <c r="C18" s="60" t="str">
        <v>다산동</v>
      </c>
      <c r="D18" s="60" t="str">
        <v>다세대 매매</v>
      </c>
      <c r="E18" s="62">
        <v>1</v>
      </c>
      <c r="F18" s="62">
        <v>1</v>
      </c>
      <c r="G18" s="62">
        <v>0</v>
      </c>
      <c r="H18" s="62">
        <v>0</v>
      </c>
      <c r="I18" s="62">
        <f>G18+H18</f>
        <v>0</v>
      </c>
      <c r="J18" s="62">
        <f>SUM(F18:H18)</f>
        <v>1</v>
      </c>
      <c r="K18" s="62">
        <f>E18-J18</f>
        <v>0</v>
      </c>
      <c r="L18" s="63">
        <v>235000000</v>
      </c>
      <c r="M18" s="80">
        <v>57</v>
      </c>
      <c r="N18" s="63">
        <v>235000000</v>
      </c>
      <c r="O18" s="63">
        <v>13629114</v>
      </c>
      <c r="P18" s="73">
        <f>IF(I18=0,0,H18/I18)</f>
        <v>0</v>
      </c>
    </row>
    <row r="19">
      <c r="A19" s="60" t="str">
        <v>2025-09</v>
      </c>
      <c r="B19" s="60" t="str">
        <v>비교 반영</v>
      </c>
      <c r="C19" s="60" t="str">
        <v>다산동</v>
      </c>
      <c r="D19" s="60" t="str">
        <v>다세대 전월세</v>
      </c>
      <c r="E19" s="62">
        <v>9</v>
      </c>
      <c r="F19" s="62">
        <v>0</v>
      </c>
      <c r="G19" s="62">
        <v>4</v>
      </c>
      <c r="H19" s="62">
        <v>5</v>
      </c>
      <c r="I19" s="62">
        <f>G19+H19</f>
        <v>9</v>
      </c>
      <c r="J19" s="62">
        <f>SUM(F19:H19)</f>
        <v>9</v>
      </c>
      <c r="K19" s="62">
        <f>E19-J19</f>
        <v>0</v>
      </c>
      <c r="L19" s="63">
        <v>693000000</v>
      </c>
      <c r="M19" s="80">
        <v>469.61</v>
      </c>
      <c r="N19" s="63">
        <v>77000000</v>
      </c>
      <c r="O19" s="63">
        <v>4878322</v>
      </c>
      <c r="P19" s="73">
        <f>IF(I19=0,0,H19/I19)</f>
        <v>0.5555555555555556</v>
      </c>
    </row>
    <row r="20">
      <c r="A20" s="60" t="str">
        <v>2025-09</v>
      </c>
      <c r="B20" s="60" t="str">
        <v>비교 반영</v>
      </c>
      <c r="C20" s="60" t="str">
        <v>다산동</v>
      </c>
      <c r="D20" s="60" t="str">
        <v>상가</v>
      </c>
      <c r="E20" s="62">
        <v>6</v>
      </c>
      <c r="F20" s="62">
        <v>6</v>
      </c>
      <c r="G20" s="62">
        <v>0</v>
      </c>
      <c r="H20" s="62">
        <v>0</v>
      </c>
      <c r="I20" s="62">
        <f>G20+H20</f>
        <v>0</v>
      </c>
      <c r="J20" s="62">
        <f>SUM(F20:H20)</f>
        <v>6</v>
      </c>
      <c r="K20" s="62">
        <f>E20-J20</f>
        <v>0</v>
      </c>
      <c r="L20" s="63">
        <v>6128300000</v>
      </c>
      <c r="M20" s="80">
        <v>864.6</v>
      </c>
      <c r="N20" s="63">
        <v>1021383333</v>
      </c>
      <c r="O20" s="63">
        <v>23431462</v>
      </c>
      <c r="P20" s="73">
        <f>IF(I20=0,0,H20/I20)</f>
        <v>0</v>
      </c>
    </row>
    <row r="21">
      <c r="A21" s="60" t="str">
        <v>2025-09</v>
      </c>
      <c r="B21" s="60" t="str">
        <v>비교 반영</v>
      </c>
      <c r="C21" s="60" t="str">
        <v>다산동</v>
      </c>
      <c r="D21" s="60" t="str">
        <v>아파트 매매</v>
      </c>
      <c r="E21" s="62">
        <v>143</v>
      </c>
      <c r="F21" s="62">
        <v>143</v>
      </c>
      <c r="G21" s="62">
        <v>0</v>
      </c>
      <c r="H21" s="62">
        <v>0</v>
      </c>
      <c r="I21" s="62">
        <f>G21+H21</f>
        <v>0</v>
      </c>
      <c r="J21" s="62">
        <f>SUM(F21:H21)</f>
        <v>143</v>
      </c>
      <c r="K21" s="62">
        <f>E21-J21</f>
        <v>0</v>
      </c>
      <c r="L21" s="63">
        <v>114231450000</v>
      </c>
      <c r="M21" s="80">
        <v>12302.147</v>
      </c>
      <c r="N21" s="63">
        <v>798821329</v>
      </c>
      <c r="O21" s="63">
        <v>30695830</v>
      </c>
      <c r="P21" s="73">
        <f>IF(I21=0,0,H21/I21)</f>
        <v>0</v>
      </c>
    </row>
    <row r="22">
      <c r="A22" s="60" t="str">
        <v>2025-09</v>
      </c>
      <c r="B22" s="60" t="str">
        <v>비교 반영</v>
      </c>
      <c r="C22" s="60" t="str">
        <v>다산동</v>
      </c>
      <c r="D22" s="60" t="str">
        <v>아파트 전월세</v>
      </c>
      <c r="E22" s="62">
        <v>1585</v>
      </c>
      <c r="F22" s="62">
        <v>0</v>
      </c>
      <c r="G22" s="62">
        <v>191</v>
      </c>
      <c r="H22" s="62">
        <v>1394</v>
      </c>
      <c r="I22" s="62">
        <f>G22+H22</f>
        <v>1585</v>
      </c>
      <c r="J22" s="62">
        <f>SUM(F22:H22)</f>
        <v>1585</v>
      </c>
      <c r="K22" s="62">
        <f>E22-J22</f>
        <v>0</v>
      </c>
      <c r="L22" s="63">
        <v>161027240000</v>
      </c>
      <c r="M22" s="80">
        <v>75460.608</v>
      </c>
      <c r="N22" s="63">
        <v>101594473</v>
      </c>
      <c r="O22" s="63">
        <v>7054296</v>
      </c>
      <c r="P22" s="73">
        <f>IF(I22=0,0,H22/I22)</f>
        <v>0.8794952681388013</v>
      </c>
    </row>
    <row r="23">
      <c r="A23" s="60" t="str">
        <v>2025-09</v>
      </c>
      <c r="B23" s="60" t="str">
        <v>비교 반영</v>
      </c>
      <c r="C23" s="60" t="str">
        <v>다산동</v>
      </c>
      <c r="D23" s="60" t="str">
        <v>오피스텔 매매</v>
      </c>
      <c r="E23" s="62">
        <v>9</v>
      </c>
      <c r="F23" s="62">
        <v>9</v>
      </c>
      <c r="G23" s="62">
        <v>0</v>
      </c>
      <c r="H23" s="62">
        <v>0</v>
      </c>
      <c r="I23" s="62">
        <f>G23+H23</f>
        <v>0</v>
      </c>
      <c r="J23" s="62">
        <f>SUM(F23:H23)</f>
        <v>9</v>
      </c>
      <c r="K23" s="62">
        <f>E23-J23</f>
        <v>0</v>
      </c>
      <c r="L23" s="63">
        <v>1145000000</v>
      </c>
      <c r="M23" s="80">
        <v>204.534</v>
      </c>
      <c r="N23" s="63">
        <v>127222222</v>
      </c>
      <c r="O23" s="63">
        <v>18506086</v>
      </c>
      <c r="P23" s="73">
        <f>IF(I23=0,0,H23/I23)</f>
        <v>0</v>
      </c>
    </row>
    <row r="24">
      <c r="A24" s="60" t="str">
        <v>2025-09</v>
      </c>
      <c r="B24" s="60" t="str">
        <v>비교 반영</v>
      </c>
      <c r="C24" s="60" t="str">
        <v>다산동</v>
      </c>
      <c r="D24" s="60" t="str">
        <v>오피스텔 전월세</v>
      </c>
      <c r="E24" s="62">
        <v>179</v>
      </c>
      <c r="F24" s="62">
        <v>0</v>
      </c>
      <c r="G24" s="62">
        <v>47</v>
      </c>
      <c r="H24" s="62">
        <v>132</v>
      </c>
      <c r="I24" s="62">
        <f>G24+H24</f>
        <v>179</v>
      </c>
      <c r="J24" s="62">
        <f>SUM(F24:H24)</f>
        <v>179</v>
      </c>
      <c r="K24" s="62">
        <f>E24-J24</f>
        <v>0</v>
      </c>
      <c r="L24" s="63">
        <v>16425430000</v>
      </c>
      <c r="M24" s="80">
        <v>7243.38</v>
      </c>
      <c r="N24" s="63">
        <v>91762179</v>
      </c>
      <c r="O24" s="63">
        <v>7496354</v>
      </c>
      <c r="P24" s="73">
        <f>IF(I24=0,0,H24/I24)</f>
        <v>0.7374301675977654</v>
      </c>
    </row>
    <row r="25">
      <c r="A25" s="60" t="str">
        <v>2025-09</v>
      </c>
      <c r="B25" s="60" t="str">
        <v>비교 반영</v>
      </c>
      <c r="C25" s="60" t="str">
        <v>다산동</v>
      </c>
      <c r="D25" s="60" t="str">
        <v>토지</v>
      </c>
      <c r="E25" s="62">
        <v>2</v>
      </c>
      <c r="F25" s="62">
        <v>2</v>
      </c>
      <c r="G25" s="62">
        <v>0</v>
      </c>
      <c r="H25" s="62">
        <v>0</v>
      </c>
      <c r="I25" s="62">
        <f>G25+H25</f>
        <v>0</v>
      </c>
      <c r="J25" s="62">
        <f>SUM(F25:H25)</f>
        <v>2</v>
      </c>
      <c r="K25" s="62">
        <f>E25-J25</f>
        <v>0</v>
      </c>
      <c r="L25" s="63">
        <v>1201700000</v>
      </c>
      <c r="M25" s="80">
        <v>302</v>
      </c>
      <c r="N25" s="63">
        <v>600850000</v>
      </c>
      <c r="O25" s="63">
        <v>13154178</v>
      </c>
      <c r="P25" s="73">
        <f>IF(I25=0,0,H25/I25)</f>
        <v>0</v>
      </c>
    </row>
    <row r="26">
      <c r="A26" s="60" t="str">
        <v>2025-10</v>
      </c>
      <c r="B26" s="60" t="str">
        <v>비교 반영</v>
      </c>
      <c r="C26" s="60" t="str">
        <v>다산동</v>
      </c>
      <c r="D26" s="60" t="str">
        <v>공장창고</v>
      </c>
      <c r="E26" s="62">
        <v>4</v>
      </c>
      <c r="F26" s="62">
        <v>4</v>
      </c>
      <c r="G26" s="62">
        <v>0</v>
      </c>
      <c r="H26" s="62">
        <v>0</v>
      </c>
      <c r="I26" s="62">
        <f>G26+H26</f>
        <v>0</v>
      </c>
      <c r="J26" s="62">
        <f>SUM(F26:H26)</f>
        <v>4</v>
      </c>
      <c r="K26" s="62">
        <f>E26-J26</f>
        <v>0</v>
      </c>
      <c r="L26" s="63">
        <v>671000000</v>
      </c>
      <c r="M26" s="80">
        <v>172.66</v>
      </c>
      <c r="N26" s="63">
        <v>167750000</v>
      </c>
      <c r="O26" s="63">
        <v>12847108</v>
      </c>
      <c r="P26" s="73">
        <f>IF(I26=0,0,H26/I26)</f>
        <v>0</v>
      </c>
    </row>
    <row r="27">
      <c r="A27" s="60" t="str">
        <v>2025-10</v>
      </c>
      <c r="B27" s="60" t="str">
        <v>비교 반영</v>
      </c>
      <c r="C27" s="60" t="str">
        <v>다산동</v>
      </c>
      <c r="D27" s="60" t="str">
        <v>다가구 매매</v>
      </c>
      <c r="E27" s="62">
        <v>1</v>
      </c>
      <c r="F27" s="62">
        <v>1</v>
      </c>
      <c r="G27" s="62">
        <v>0</v>
      </c>
      <c r="H27" s="62">
        <v>0</v>
      </c>
      <c r="I27" s="62">
        <f>G27+H27</f>
        <v>0</v>
      </c>
      <c r="J27" s="62">
        <f>SUM(F27:H27)</f>
        <v>1</v>
      </c>
      <c r="K27" s="62">
        <f>E27-J27</f>
        <v>0</v>
      </c>
      <c r="L27" s="63">
        <v>500000000</v>
      </c>
      <c r="M27" s="80">
        <v>60.07</v>
      </c>
      <c r="N27" s="63">
        <v>500000000</v>
      </c>
      <c r="O27" s="63">
        <v>27516106</v>
      </c>
      <c r="P27" s="73">
        <f>IF(I27=0,0,H27/I27)</f>
        <v>0</v>
      </c>
    </row>
    <row r="28">
      <c r="A28" s="60" t="str">
        <v>2025-10</v>
      </c>
      <c r="B28" s="60" t="str">
        <v>비교 반영</v>
      </c>
      <c r="C28" s="60" t="str">
        <v>다산동</v>
      </c>
      <c r="D28" s="60" t="str">
        <v>다가구 전월세</v>
      </c>
      <c r="E28" s="62">
        <v>66</v>
      </c>
      <c r="F28" s="62">
        <v>0</v>
      </c>
      <c r="G28" s="62">
        <v>30</v>
      </c>
      <c r="H28" s="62">
        <v>36</v>
      </c>
      <c r="I28" s="62">
        <f>G28+H28</f>
        <v>66</v>
      </c>
      <c r="J28" s="62">
        <f>SUM(F28:H28)</f>
        <v>66</v>
      </c>
      <c r="K28" s="62">
        <f>E28-J28</f>
        <v>0</v>
      </c>
      <c r="L28" s="63">
        <v>10012180000</v>
      </c>
      <c r="M28" s="80">
        <v>3650.9</v>
      </c>
      <c r="N28" s="63">
        <v>151699697</v>
      </c>
      <c r="O28" s="63">
        <v>9065741</v>
      </c>
      <c r="P28" s="73">
        <f>IF(I28=0,0,H28/I28)</f>
        <v>0.5454545454545454</v>
      </c>
    </row>
    <row r="29">
      <c r="A29" s="60" t="str">
        <v>2025-10</v>
      </c>
      <c r="B29" s="60" t="str">
        <v>비교 반영</v>
      </c>
      <c r="C29" s="60" t="str">
        <v>다산동</v>
      </c>
      <c r="D29" s="60" t="str">
        <v>다세대 매매</v>
      </c>
      <c r="E29" s="62">
        <v>1</v>
      </c>
      <c r="F29" s="62">
        <v>1</v>
      </c>
      <c r="G29" s="62">
        <v>0</v>
      </c>
      <c r="H29" s="62">
        <v>0</v>
      </c>
      <c r="I29" s="62">
        <f>G29+H29</f>
        <v>0</v>
      </c>
      <c r="J29" s="62">
        <f>SUM(F29:H29)</f>
        <v>1</v>
      </c>
      <c r="K29" s="62">
        <f>E29-J29</f>
        <v>0</v>
      </c>
      <c r="L29" s="63">
        <v>520000000</v>
      </c>
      <c r="M29" s="80">
        <v>69.57</v>
      </c>
      <c r="N29" s="63">
        <v>520000000</v>
      </c>
      <c r="O29" s="63">
        <v>24709044</v>
      </c>
      <c r="P29" s="73">
        <f>IF(I29=0,0,H29/I29)</f>
        <v>0</v>
      </c>
    </row>
    <row r="30">
      <c r="A30" s="60" t="str">
        <v>2025-10</v>
      </c>
      <c r="B30" s="60" t="str">
        <v>비교 반영</v>
      </c>
      <c r="C30" s="60" t="str">
        <v>다산동</v>
      </c>
      <c r="D30" s="60" t="str">
        <v>다세대 전월세</v>
      </c>
      <c r="E30" s="62">
        <v>10</v>
      </c>
      <c r="F30" s="62">
        <v>0</v>
      </c>
      <c r="G30" s="62">
        <v>5</v>
      </c>
      <c r="H30" s="62">
        <v>5</v>
      </c>
      <c r="I30" s="62">
        <f>G30+H30</f>
        <v>10</v>
      </c>
      <c r="J30" s="62">
        <f>SUM(F30:H30)</f>
        <v>10</v>
      </c>
      <c r="K30" s="62">
        <f>E30-J30</f>
        <v>0</v>
      </c>
      <c r="L30" s="63">
        <v>648500000</v>
      </c>
      <c r="M30" s="80">
        <v>484.825</v>
      </c>
      <c r="N30" s="63">
        <v>64850000</v>
      </c>
      <c r="O30" s="63">
        <v>4421805</v>
      </c>
      <c r="P30" s="73">
        <f>IF(I30=0,0,H30/I30)</f>
        <v>0.5</v>
      </c>
    </row>
    <row r="31">
      <c r="A31" s="60" t="str">
        <v>2025-10</v>
      </c>
      <c r="B31" s="60" t="str">
        <v>비교 반영</v>
      </c>
      <c r="C31" s="60" t="str">
        <v>다산동</v>
      </c>
      <c r="D31" s="60" t="str">
        <v>상가</v>
      </c>
      <c r="E31" s="62">
        <v>2</v>
      </c>
      <c r="F31" s="62">
        <v>2</v>
      </c>
      <c r="G31" s="62">
        <v>0</v>
      </c>
      <c r="H31" s="62">
        <v>0</v>
      </c>
      <c r="I31" s="62">
        <f>G31+H31</f>
        <v>0</v>
      </c>
      <c r="J31" s="62">
        <f>SUM(F31:H31)</f>
        <v>2</v>
      </c>
      <c r="K31" s="62">
        <f>E31-J31</f>
        <v>0</v>
      </c>
      <c r="L31" s="63">
        <v>515000000</v>
      </c>
      <c r="M31" s="80">
        <v>145.96</v>
      </c>
      <c r="N31" s="63">
        <v>257500000</v>
      </c>
      <c r="O31" s="63">
        <v>11664013</v>
      </c>
      <c r="P31" s="73">
        <f>IF(I31=0,0,H31/I31)</f>
        <v>0</v>
      </c>
    </row>
    <row r="32">
      <c r="A32" s="60" t="str">
        <v>2025-10</v>
      </c>
      <c r="B32" s="60" t="str">
        <v>비교 반영</v>
      </c>
      <c r="C32" s="60" t="str">
        <v>다산동</v>
      </c>
      <c r="D32" s="60" t="str">
        <v>아파트 매매</v>
      </c>
      <c r="E32" s="62">
        <v>263</v>
      </c>
      <c r="F32" s="62">
        <v>263</v>
      </c>
      <c r="G32" s="62">
        <v>0</v>
      </c>
      <c r="H32" s="62">
        <v>0</v>
      </c>
      <c r="I32" s="62">
        <f>G32+H32</f>
        <v>0</v>
      </c>
      <c r="J32" s="62">
        <f>SUM(F32:H32)</f>
        <v>263</v>
      </c>
      <c r="K32" s="62">
        <f>E32-J32</f>
        <v>0</v>
      </c>
      <c r="L32" s="63">
        <v>217756000000</v>
      </c>
      <c r="M32" s="80">
        <v>22323.758</v>
      </c>
      <c r="N32" s="63">
        <v>827969582</v>
      </c>
      <c r="O32" s="63">
        <v>32246117</v>
      </c>
      <c r="P32" s="73">
        <f>IF(I32=0,0,H32/I32)</f>
        <v>0</v>
      </c>
    </row>
    <row r="33">
      <c r="A33" s="60" t="str">
        <v>2025-10</v>
      </c>
      <c r="B33" s="60" t="str">
        <v>비교 반영</v>
      </c>
      <c r="C33" s="60" t="str">
        <v>다산동</v>
      </c>
      <c r="D33" s="60" t="str">
        <v>아파트 전월세</v>
      </c>
      <c r="E33" s="62">
        <v>820</v>
      </c>
      <c r="F33" s="62">
        <v>0</v>
      </c>
      <c r="G33" s="62">
        <v>190</v>
      </c>
      <c r="H33" s="62">
        <v>630</v>
      </c>
      <c r="I33" s="62">
        <f>G33+H33</f>
        <v>820</v>
      </c>
      <c r="J33" s="62">
        <f>SUM(F33:H33)</f>
        <v>820</v>
      </c>
      <c r="K33" s="62">
        <f>E33-J33</f>
        <v>0</v>
      </c>
      <c r="L33" s="63">
        <v>128347500000</v>
      </c>
      <c r="M33" s="80">
        <v>43887.547</v>
      </c>
      <c r="N33" s="63">
        <v>156521341</v>
      </c>
      <c r="O33" s="63">
        <v>9667645</v>
      </c>
      <c r="P33" s="73">
        <f>IF(I33=0,0,H33/I33)</f>
        <v>0.7682926829268293</v>
      </c>
    </row>
    <row r="34">
      <c r="A34" s="60" t="str">
        <v>2025-10</v>
      </c>
      <c r="B34" s="60" t="str">
        <v>비교 반영</v>
      </c>
      <c r="C34" s="60" t="str">
        <v>다산동</v>
      </c>
      <c r="D34" s="60" t="str">
        <v>오피스텔 매매</v>
      </c>
      <c r="E34" s="62">
        <v>8</v>
      </c>
      <c r="F34" s="62">
        <v>8</v>
      </c>
      <c r="G34" s="62">
        <v>0</v>
      </c>
      <c r="H34" s="62">
        <v>0</v>
      </c>
      <c r="I34" s="62">
        <f>G34+H34</f>
        <v>0</v>
      </c>
      <c r="J34" s="62">
        <f>SUM(F34:H34)</f>
        <v>8</v>
      </c>
      <c r="K34" s="62">
        <f>E34-J34</f>
        <v>0</v>
      </c>
      <c r="L34" s="63">
        <v>2050000000</v>
      </c>
      <c r="M34" s="80">
        <v>318.682</v>
      </c>
      <c r="N34" s="63">
        <v>256250000</v>
      </c>
      <c r="O34" s="63">
        <v>21265271</v>
      </c>
      <c r="P34" s="73">
        <f>IF(I34=0,0,H34/I34)</f>
        <v>0</v>
      </c>
    </row>
    <row r="35">
      <c r="A35" s="60" t="str">
        <v>2025-10</v>
      </c>
      <c r="B35" s="60" t="str">
        <v>비교 반영</v>
      </c>
      <c r="C35" s="60" t="str">
        <v>다산동</v>
      </c>
      <c r="D35" s="60" t="str">
        <v>오피스텔 전월세</v>
      </c>
      <c r="E35" s="62">
        <v>146</v>
      </c>
      <c r="F35" s="62">
        <v>0</v>
      </c>
      <c r="G35" s="62">
        <v>65</v>
      </c>
      <c r="H35" s="62">
        <v>81</v>
      </c>
      <c r="I35" s="62">
        <f>G35+H35</f>
        <v>146</v>
      </c>
      <c r="J35" s="62">
        <f>SUM(F35:H35)</f>
        <v>146</v>
      </c>
      <c r="K35" s="62">
        <f>E35-J35</f>
        <v>0</v>
      </c>
      <c r="L35" s="63">
        <v>15577160000</v>
      </c>
      <c r="M35" s="80">
        <v>4832.59</v>
      </c>
      <c r="N35" s="63">
        <v>106692877</v>
      </c>
      <c r="O35" s="63">
        <v>10655723</v>
      </c>
      <c r="P35" s="73">
        <f>IF(I35=0,0,H35/I35)</f>
        <v>0.5547945205479452</v>
      </c>
    </row>
    <row r="36">
      <c r="A36" s="60" t="str">
        <v>2025-10</v>
      </c>
      <c r="B36" s="60" t="str">
        <v>비교 반영</v>
      </c>
      <c r="C36" s="60" t="str">
        <v>다산동</v>
      </c>
      <c r="D36" s="60" t="str">
        <v>토지</v>
      </c>
      <c r="E36" s="62">
        <v>2</v>
      </c>
      <c r="F36" s="62">
        <v>2</v>
      </c>
      <c r="G36" s="62">
        <v>0</v>
      </c>
      <c r="H36" s="62">
        <v>0</v>
      </c>
      <c r="I36" s="62">
        <f>G36+H36</f>
        <v>0</v>
      </c>
      <c r="J36" s="62">
        <f>SUM(F36:H36)</f>
        <v>2</v>
      </c>
      <c r="K36" s="62">
        <f>E36-J36</f>
        <v>0</v>
      </c>
      <c r="L36" s="63">
        <v>460000000</v>
      </c>
      <c r="M36" s="80">
        <v>424</v>
      </c>
      <c r="N36" s="63">
        <v>230000000</v>
      </c>
      <c r="O36" s="63">
        <v>3586465</v>
      </c>
      <c r="P36" s="73">
        <f>IF(I36=0,0,H36/I36)</f>
        <v>0</v>
      </c>
    </row>
    <row r="37">
      <c r="A37" s="60" t="str">
        <v>2025-11</v>
      </c>
      <c r="B37" s="60" t="str">
        <v>비교 반영</v>
      </c>
      <c r="C37" s="60" t="str">
        <v>다산동</v>
      </c>
      <c r="D37" s="60" t="str">
        <v>공장창고</v>
      </c>
      <c r="E37" s="62">
        <v>2</v>
      </c>
      <c r="F37" s="62">
        <v>2</v>
      </c>
      <c r="G37" s="62">
        <v>0</v>
      </c>
      <c r="H37" s="62">
        <v>0</v>
      </c>
      <c r="I37" s="62">
        <f>G37+H37</f>
        <v>0</v>
      </c>
      <c r="J37" s="62">
        <f>SUM(F37:H37)</f>
        <v>2</v>
      </c>
      <c r="K37" s="62">
        <f>E37-J37</f>
        <v>0</v>
      </c>
      <c r="L37" s="63">
        <v>271460000</v>
      </c>
      <c r="M37" s="80">
        <v>62.63</v>
      </c>
      <c r="N37" s="63">
        <v>135730000</v>
      </c>
      <c r="O37" s="63">
        <v>14328411</v>
      </c>
      <c r="P37" s="73">
        <f>IF(I37=0,0,H37/I37)</f>
        <v>0</v>
      </c>
    </row>
    <row r="38">
      <c r="A38" s="60" t="str">
        <v>2025-11</v>
      </c>
      <c r="B38" s="60" t="str">
        <v>비교 반영</v>
      </c>
      <c r="C38" s="60" t="str">
        <v>다산동</v>
      </c>
      <c r="D38" s="60" t="str">
        <v>다가구 전월세</v>
      </c>
      <c r="E38" s="62">
        <v>46</v>
      </c>
      <c r="F38" s="62">
        <v>0</v>
      </c>
      <c r="G38" s="62">
        <v>26</v>
      </c>
      <c r="H38" s="62">
        <v>20</v>
      </c>
      <c r="I38" s="62">
        <f>G38+H38</f>
        <v>46</v>
      </c>
      <c r="J38" s="62">
        <f>SUM(F38:H38)</f>
        <v>46</v>
      </c>
      <c r="K38" s="62">
        <f>E38-J38</f>
        <v>0</v>
      </c>
      <c r="L38" s="63">
        <v>7172000000</v>
      </c>
      <c r="M38" s="80">
        <v>2931.745</v>
      </c>
      <c r="N38" s="63">
        <v>155913043</v>
      </c>
      <c r="O38" s="63">
        <v>8087023</v>
      </c>
      <c r="P38" s="73">
        <f>IF(I38=0,0,H38/I38)</f>
        <v>0.43478260869565216</v>
      </c>
    </row>
    <row r="39">
      <c r="A39" s="60" t="str">
        <v>2025-11</v>
      </c>
      <c r="B39" s="60" t="str">
        <v>비교 반영</v>
      </c>
      <c r="C39" s="60" t="str">
        <v>다산동</v>
      </c>
      <c r="D39" s="60" t="str">
        <v>다세대 매매</v>
      </c>
      <c r="E39" s="62">
        <v>2</v>
      </c>
      <c r="F39" s="62">
        <v>2</v>
      </c>
      <c r="G39" s="62">
        <v>0</v>
      </c>
      <c r="H39" s="62">
        <v>0</v>
      </c>
      <c r="I39" s="62">
        <f>G39+H39</f>
        <v>0</v>
      </c>
      <c r="J39" s="62">
        <f>SUM(F39:H39)</f>
        <v>2</v>
      </c>
      <c r="K39" s="62">
        <f>E39-J39</f>
        <v>0</v>
      </c>
      <c r="L39" s="63">
        <v>495000000</v>
      </c>
      <c r="M39" s="80">
        <v>137.46</v>
      </c>
      <c r="N39" s="63">
        <v>247500000</v>
      </c>
      <c r="O39" s="63">
        <v>11904289</v>
      </c>
      <c r="P39" s="73">
        <f>IF(I39=0,0,H39/I39)</f>
        <v>0</v>
      </c>
    </row>
    <row r="40">
      <c r="A40" s="60" t="str">
        <v>2025-11</v>
      </c>
      <c r="B40" s="60" t="str">
        <v>비교 반영</v>
      </c>
      <c r="C40" s="60" t="str">
        <v>다산동</v>
      </c>
      <c r="D40" s="60" t="str">
        <v>다세대 전월세</v>
      </c>
      <c r="E40" s="62">
        <v>13</v>
      </c>
      <c r="F40" s="62">
        <v>0</v>
      </c>
      <c r="G40" s="62">
        <v>6</v>
      </c>
      <c r="H40" s="62">
        <v>7</v>
      </c>
      <c r="I40" s="62">
        <f>G40+H40</f>
        <v>13</v>
      </c>
      <c r="J40" s="62">
        <f>SUM(F40:H40)</f>
        <v>13</v>
      </c>
      <c r="K40" s="62">
        <f>E40-J40</f>
        <v>0</v>
      </c>
      <c r="L40" s="63">
        <v>754000000</v>
      </c>
      <c r="M40" s="80">
        <v>583.21</v>
      </c>
      <c r="N40" s="63">
        <v>58000000</v>
      </c>
      <c r="O40" s="63">
        <v>4273867</v>
      </c>
      <c r="P40" s="73">
        <f>IF(I40=0,0,H40/I40)</f>
        <v>0.5384615384615384</v>
      </c>
    </row>
    <row r="41">
      <c r="A41" s="60" t="str">
        <v>2025-11</v>
      </c>
      <c r="B41" s="60" t="str">
        <v>비교 반영</v>
      </c>
      <c r="C41" s="60" t="str">
        <v>다산동</v>
      </c>
      <c r="D41" s="60" t="str">
        <v>상가</v>
      </c>
      <c r="E41" s="62">
        <v>3</v>
      </c>
      <c r="F41" s="62">
        <v>3</v>
      </c>
      <c r="G41" s="62">
        <v>0</v>
      </c>
      <c r="H41" s="62">
        <v>0</v>
      </c>
      <c r="I41" s="62">
        <f>G41+H41</f>
        <v>0</v>
      </c>
      <c r="J41" s="62">
        <f>SUM(F41:H41)</f>
        <v>3</v>
      </c>
      <c r="K41" s="62">
        <f>E41-J41</f>
        <v>0</v>
      </c>
      <c r="L41" s="63">
        <v>2057700000</v>
      </c>
      <c r="M41" s="80">
        <v>142</v>
      </c>
      <c r="N41" s="63">
        <v>685900000</v>
      </c>
      <c r="O41" s="63">
        <v>47903618</v>
      </c>
      <c r="P41" s="73">
        <f>IF(I41=0,0,H41/I41)</f>
        <v>0</v>
      </c>
    </row>
    <row r="42">
      <c r="A42" s="60" t="str">
        <v>2025-11</v>
      </c>
      <c r="B42" s="60" t="str">
        <v>비교 반영</v>
      </c>
      <c r="C42" s="60" t="str">
        <v>다산동</v>
      </c>
      <c r="D42" s="60" t="str">
        <v>아파트 매매</v>
      </c>
      <c r="E42" s="62">
        <v>286</v>
      </c>
      <c r="F42" s="62">
        <v>286</v>
      </c>
      <c r="G42" s="62">
        <v>0</v>
      </c>
      <c r="H42" s="62">
        <v>0</v>
      </c>
      <c r="I42" s="62">
        <f>G42+H42</f>
        <v>0</v>
      </c>
      <c r="J42" s="62">
        <f>SUM(F42:H42)</f>
        <v>286</v>
      </c>
      <c r="K42" s="62">
        <f>E42-J42</f>
        <v>0</v>
      </c>
      <c r="L42" s="63">
        <v>235123500000</v>
      </c>
      <c r="M42" s="80">
        <v>23790.57</v>
      </c>
      <c r="N42" s="63">
        <v>822110140</v>
      </c>
      <c r="O42" s="63">
        <v>32671254</v>
      </c>
      <c r="P42" s="73">
        <f>IF(I42=0,0,H42/I42)</f>
        <v>0</v>
      </c>
    </row>
    <row r="43">
      <c r="A43" s="60" t="str">
        <v>2025-11</v>
      </c>
      <c r="B43" s="60" t="str">
        <v>비교 반영</v>
      </c>
      <c r="C43" s="60" t="str">
        <v>다산동</v>
      </c>
      <c r="D43" s="60" t="str">
        <v>아파트 전월세</v>
      </c>
      <c r="E43" s="62">
        <v>1241</v>
      </c>
      <c r="F43" s="62">
        <v>0</v>
      </c>
      <c r="G43" s="62">
        <v>239</v>
      </c>
      <c r="H43" s="62">
        <v>1002</v>
      </c>
      <c r="I43" s="62">
        <f>G43+H43</f>
        <v>1241</v>
      </c>
      <c r="J43" s="62">
        <f>SUM(F43:H43)</f>
        <v>1241</v>
      </c>
      <c r="K43" s="62">
        <f>E43-J43</f>
        <v>0</v>
      </c>
      <c r="L43" s="63">
        <v>170924030000</v>
      </c>
      <c r="M43" s="80">
        <v>62374.476</v>
      </c>
      <c r="N43" s="63">
        <v>137730886</v>
      </c>
      <c r="O43" s="63">
        <v>9058803</v>
      </c>
      <c r="P43" s="73">
        <f>IF(I43=0,0,H43/I43)</f>
        <v>0.8074133763094279</v>
      </c>
    </row>
    <row r="44">
      <c r="A44" s="60" t="str">
        <v>2025-11</v>
      </c>
      <c r="B44" s="60" t="str">
        <v>비교 반영</v>
      </c>
      <c r="C44" s="60" t="str">
        <v>다산동</v>
      </c>
      <c r="D44" s="60" t="str">
        <v>오피스텔 매매</v>
      </c>
      <c r="E44" s="62">
        <v>9</v>
      </c>
      <c r="F44" s="62">
        <v>9</v>
      </c>
      <c r="G44" s="62">
        <v>0</v>
      </c>
      <c r="H44" s="62">
        <v>0</v>
      </c>
      <c r="I44" s="62">
        <f>G44+H44</f>
        <v>0</v>
      </c>
      <c r="J44" s="62">
        <f>SUM(F44:H44)</f>
        <v>9</v>
      </c>
      <c r="K44" s="62">
        <f>E44-J44</f>
        <v>0</v>
      </c>
      <c r="L44" s="63">
        <v>1634000000</v>
      </c>
      <c r="M44" s="80">
        <v>265.703</v>
      </c>
      <c r="N44" s="63">
        <v>181555556</v>
      </c>
      <c r="O44" s="63">
        <v>20329664</v>
      </c>
      <c r="P44" s="73">
        <f>IF(I44=0,0,H44/I44)</f>
        <v>0</v>
      </c>
    </row>
    <row r="45">
      <c r="A45" s="60" t="str">
        <v>2025-11</v>
      </c>
      <c r="B45" s="60" t="str">
        <v>비교 반영</v>
      </c>
      <c r="C45" s="60" t="str">
        <v>다산동</v>
      </c>
      <c r="D45" s="60" t="str">
        <v>오피스텔 전월세</v>
      </c>
      <c r="E45" s="62">
        <v>177</v>
      </c>
      <c r="F45" s="62">
        <v>0</v>
      </c>
      <c r="G45" s="62">
        <v>46</v>
      </c>
      <c r="H45" s="62">
        <v>131</v>
      </c>
      <c r="I45" s="62">
        <f>G45+H45</f>
        <v>177</v>
      </c>
      <c r="J45" s="62">
        <f>SUM(F45:H45)</f>
        <v>177</v>
      </c>
      <c r="K45" s="62">
        <f>E45-J45</f>
        <v>0</v>
      </c>
      <c r="L45" s="63">
        <v>16534300000</v>
      </c>
      <c r="M45" s="80">
        <v>6685.83</v>
      </c>
      <c r="N45" s="63">
        <v>93414124</v>
      </c>
      <c r="O45" s="63">
        <v>8175326</v>
      </c>
      <c r="P45" s="73">
        <f>IF(I45=0,0,H45/I45)</f>
        <v>0.7401129943502824</v>
      </c>
    </row>
    <row r="46">
      <c r="A46" s="60" t="str">
        <v>2025-11</v>
      </c>
      <c r="B46" s="60" t="str">
        <v>비교 반영</v>
      </c>
      <c r="C46" s="60" t="str">
        <v>다산동</v>
      </c>
      <c r="D46" s="60" t="str">
        <v>토지</v>
      </c>
      <c r="E46" s="62">
        <v>3</v>
      </c>
      <c r="F46" s="62">
        <v>3</v>
      </c>
      <c r="G46" s="62">
        <v>0</v>
      </c>
      <c r="H46" s="62">
        <v>0</v>
      </c>
      <c r="I46" s="62">
        <f>G46+H46</f>
        <v>0</v>
      </c>
      <c r="J46" s="62">
        <f>SUM(F46:H46)</f>
        <v>3</v>
      </c>
      <c r="K46" s="62">
        <f>E46-J46</f>
        <v>0</v>
      </c>
      <c r="L46" s="63">
        <v>1273000000</v>
      </c>
      <c r="M46" s="80">
        <v>596.2</v>
      </c>
      <c r="N46" s="63">
        <v>424333333</v>
      </c>
      <c r="O46" s="63">
        <v>7058478</v>
      </c>
      <c r="P46" s="73">
        <f>IF(I46=0,0,H46/I46)</f>
        <v>0</v>
      </c>
    </row>
    <row r="47">
      <c r="A47" s="60" t="str">
        <v>2025-12</v>
      </c>
      <c r="B47" s="60" t="str">
        <v>비교 반영</v>
      </c>
      <c r="C47" s="60" t="str">
        <v>다산동</v>
      </c>
      <c r="D47" s="60" t="str">
        <v>공장창고</v>
      </c>
      <c r="E47" s="62">
        <v>5</v>
      </c>
      <c r="F47" s="62">
        <v>5</v>
      </c>
      <c r="G47" s="62">
        <v>0</v>
      </c>
      <c r="H47" s="62">
        <v>0</v>
      </c>
      <c r="I47" s="62">
        <f>G47+H47</f>
        <v>0</v>
      </c>
      <c r="J47" s="62">
        <f>SUM(F47:H47)</f>
        <v>5</v>
      </c>
      <c r="K47" s="62">
        <f>E47-J47</f>
        <v>0</v>
      </c>
      <c r="L47" s="63">
        <v>882710000</v>
      </c>
      <c r="M47" s="80">
        <v>207.09</v>
      </c>
      <c r="N47" s="63">
        <v>176542000</v>
      </c>
      <c r="O47" s="63">
        <v>14090731</v>
      </c>
      <c r="P47" s="73">
        <f>IF(I47=0,0,H47/I47)</f>
        <v>0</v>
      </c>
    </row>
    <row r="48">
      <c r="A48" s="60" t="str">
        <v>2025-12</v>
      </c>
      <c r="B48" s="60" t="str">
        <v>비교 반영</v>
      </c>
      <c r="C48" s="60" t="str">
        <v>다산동</v>
      </c>
      <c r="D48" s="60" t="str">
        <v>다가구 전월세</v>
      </c>
      <c r="E48" s="62">
        <v>50</v>
      </c>
      <c r="F48" s="62">
        <v>0</v>
      </c>
      <c r="G48" s="62">
        <v>17</v>
      </c>
      <c r="H48" s="62">
        <v>33</v>
      </c>
      <c r="I48" s="62">
        <f>G48+H48</f>
        <v>50</v>
      </c>
      <c r="J48" s="62">
        <f>SUM(F48:H48)</f>
        <v>50</v>
      </c>
      <c r="K48" s="62">
        <f>E48-J48</f>
        <v>0</v>
      </c>
      <c r="L48" s="63">
        <v>6992000000</v>
      </c>
      <c r="M48" s="80">
        <v>2720.85</v>
      </c>
      <c r="N48" s="63">
        <v>139840000</v>
      </c>
      <c r="O48" s="63">
        <v>8495157</v>
      </c>
      <c r="P48" s="73">
        <f>IF(I48=0,0,H48/I48)</f>
        <v>0.66</v>
      </c>
    </row>
    <row r="49">
      <c r="A49" s="60" t="str">
        <v>2025-12</v>
      </c>
      <c r="B49" s="60" t="str">
        <v>비교 반영</v>
      </c>
      <c r="C49" s="60" t="str">
        <v>다산동</v>
      </c>
      <c r="D49" s="60" t="str">
        <v>다세대 매매</v>
      </c>
      <c r="E49" s="62">
        <v>4</v>
      </c>
      <c r="F49" s="62">
        <v>4</v>
      </c>
      <c r="G49" s="62">
        <v>0</v>
      </c>
      <c r="H49" s="62">
        <v>0</v>
      </c>
      <c r="I49" s="62">
        <f>G49+H49</f>
        <v>0</v>
      </c>
      <c r="J49" s="62">
        <f>SUM(F49:H49)</f>
        <v>4</v>
      </c>
      <c r="K49" s="62">
        <f>E49-J49</f>
        <v>0</v>
      </c>
      <c r="L49" s="63">
        <v>814000000</v>
      </c>
      <c r="M49" s="80">
        <v>210.08</v>
      </c>
      <c r="N49" s="63">
        <v>203500000</v>
      </c>
      <c r="O49" s="63">
        <v>12808973</v>
      </c>
      <c r="P49" s="73">
        <f>IF(I49=0,0,H49/I49)</f>
        <v>0</v>
      </c>
    </row>
    <row r="50">
      <c r="A50" s="60" t="str">
        <v>2025-12</v>
      </c>
      <c r="B50" s="60" t="str">
        <v>비교 반영</v>
      </c>
      <c r="C50" s="60" t="str">
        <v>다산동</v>
      </c>
      <c r="D50" s="60" t="str">
        <v>다세대 전월세</v>
      </c>
      <c r="E50" s="62">
        <v>12</v>
      </c>
      <c r="F50" s="62">
        <v>0</v>
      </c>
      <c r="G50" s="62">
        <v>7</v>
      </c>
      <c r="H50" s="62">
        <v>5</v>
      </c>
      <c r="I50" s="62">
        <f>G50+H50</f>
        <v>12</v>
      </c>
      <c r="J50" s="62">
        <f>SUM(F50:H50)</f>
        <v>12</v>
      </c>
      <c r="K50" s="62">
        <f>E50-J50</f>
        <v>0</v>
      </c>
      <c r="L50" s="63">
        <v>909000000</v>
      </c>
      <c r="M50" s="80">
        <v>608.68</v>
      </c>
      <c r="N50" s="63">
        <v>75750000</v>
      </c>
      <c r="O50" s="63">
        <v>4936845</v>
      </c>
      <c r="P50" s="73">
        <f>IF(I50=0,0,H50/I50)</f>
        <v>0.4166666666666667</v>
      </c>
    </row>
    <row r="51">
      <c r="A51" s="60" t="str">
        <v>2025-12</v>
      </c>
      <c r="B51" s="60" t="str">
        <v>비교 반영</v>
      </c>
      <c r="C51" s="60" t="str">
        <v>다산동</v>
      </c>
      <c r="D51" s="60" t="str">
        <v>상가</v>
      </c>
      <c r="E51" s="62">
        <v>32</v>
      </c>
      <c r="F51" s="62">
        <v>32</v>
      </c>
      <c r="G51" s="62">
        <v>0</v>
      </c>
      <c r="H51" s="62">
        <v>0</v>
      </c>
      <c r="I51" s="62">
        <f>G51+H51</f>
        <v>0</v>
      </c>
      <c r="J51" s="62">
        <f>SUM(F51:H51)</f>
        <v>32</v>
      </c>
      <c r="K51" s="62">
        <f>E51-J51</f>
        <v>0</v>
      </c>
      <c r="L51" s="63">
        <v>9495310000</v>
      </c>
      <c r="M51" s="80">
        <v>2727.44</v>
      </c>
      <c r="N51" s="63">
        <v>296728438</v>
      </c>
      <c r="O51" s="63">
        <v>11508760</v>
      </c>
      <c r="P51" s="73">
        <f>IF(I51=0,0,H51/I51)</f>
        <v>0</v>
      </c>
    </row>
    <row r="52">
      <c r="A52" s="60" t="str">
        <v>2025-12</v>
      </c>
      <c r="B52" s="60" t="str">
        <v>비교 반영</v>
      </c>
      <c r="C52" s="60" t="str">
        <v>다산동</v>
      </c>
      <c r="D52" s="60" t="str">
        <v>아파트 매매</v>
      </c>
      <c r="E52" s="62">
        <v>218</v>
      </c>
      <c r="F52" s="62">
        <v>218</v>
      </c>
      <c r="G52" s="62">
        <v>0</v>
      </c>
      <c r="H52" s="62">
        <v>0</v>
      </c>
      <c r="I52" s="62">
        <f>G52+H52</f>
        <v>0</v>
      </c>
      <c r="J52" s="62">
        <f>SUM(F52:H52)</f>
        <v>218</v>
      </c>
      <c r="K52" s="62">
        <f>E52-J52</f>
        <v>0</v>
      </c>
      <c r="L52" s="63">
        <v>179897500000</v>
      </c>
      <c r="M52" s="80">
        <v>18291.322</v>
      </c>
      <c r="N52" s="63">
        <v>825217890</v>
      </c>
      <c r="O52" s="63">
        <v>32512820</v>
      </c>
      <c r="P52" s="73">
        <f>IF(I52=0,0,H52/I52)</f>
        <v>0</v>
      </c>
    </row>
    <row r="53">
      <c r="A53" s="60" t="str">
        <v>2025-12</v>
      </c>
      <c r="B53" s="60" t="str">
        <v>비교 반영</v>
      </c>
      <c r="C53" s="60" t="str">
        <v>다산동</v>
      </c>
      <c r="D53" s="60" t="str">
        <v>아파트 전월세</v>
      </c>
      <c r="E53" s="62">
        <v>895</v>
      </c>
      <c r="F53" s="62">
        <v>0</v>
      </c>
      <c r="G53" s="62">
        <v>230</v>
      </c>
      <c r="H53" s="62">
        <v>665</v>
      </c>
      <c r="I53" s="62">
        <f>G53+H53</f>
        <v>895</v>
      </c>
      <c r="J53" s="62">
        <f>SUM(F53:H53)</f>
        <v>895</v>
      </c>
      <c r="K53" s="62">
        <f>E53-J53</f>
        <v>0</v>
      </c>
      <c r="L53" s="63">
        <v>150652500000</v>
      </c>
      <c r="M53" s="80">
        <v>47552.962</v>
      </c>
      <c r="N53" s="63">
        <v>168326816</v>
      </c>
      <c r="O53" s="63">
        <v>10473055</v>
      </c>
      <c r="P53" s="73">
        <f>IF(I53=0,0,H53/I53)</f>
        <v>0.7430167597765364</v>
      </c>
    </row>
    <row r="54">
      <c r="A54" s="60" t="str">
        <v>2025-12</v>
      </c>
      <c r="B54" s="60" t="str">
        <v>비교 반영</v>
      </c>
      <c r="C54" s="60" t="str">
        <v>다산동</v>
      </c>
      <c r="D54" s="60" t="str">
        <v>오피스텔 매매</v>
      </c>
      <c r="E54" s="62">
        <v>7</v>
      </c>
      <c r="F54" s="62">
        <v>7</v>
      </c>
      <c r="G54" s="62">
        <v>0</v>
      </c>
      <c r="H54" s="62">
        <v>0</v>
      </c>
      <c r="I54" s="62">
        <f>G54+H54</f>
        <v>0</v>
      </c>
      <c r="J54" s="62">
        <f>SUM(F54:H54)</f>
        <v>7</v>
      </c>
      <c r="K54" s="62">
        <f>E54-J54</f>
        <v>0</v>
      </c>
      <c r="L54" s="63">
        <v>1472500000</v>
      </c>
      <c r="M54" s="80">
        <v>222.806</v>
      </c>
      <c r="N54" s="63">
        <v>210357143</v>
      </c>
      <c r="O54" s="63">
        <v>21847564</v>
      </c>
      <c r="P54" s="73">
        <f>IF(I54=0,0,H54/I54)</f>
        <v>0</v>
      </c>
    </row>
    <row r="55">
      <c r="A55" s="60" t="str">
        <v>2025-12</v>
      </c>
      <c r="B55" s="60" t="str">
        <v>비교 반영</v>
      </c>
      <c r="C55" s="60" t="str">
        <v>다산동</v>
      </c>
      <c r="D55" s="60" t="str">
        <v>오피스텔 전월세</v>
      </c>
      <c r="E55" s="62">
        <v>158</v>
      </c>
      <c r="F55" s="62">
        <v>0</v>
      </c>
      <c r="G55" s="62">
        <v>55</v>
      </c>
      <c r="H55" s="62">
        <v>103</v>
      </c>
      <c r="I55" s="62">
        <f>G55+H55</f>
        <v>158</v>
      </c>
      <c r="J55" s="62">
        <f>SUM(F55:H55)</f>
        <v>158</v>
      </c>
      <c r="K55" s="62">
        <f>E55-J55</f>
        <v>0</v>
      </c>
      <c r="L55" s="63">
        <v>13645270000</v>
      </c>
      <c r="M55" s="80">
        <v>5069.83</v>
      </c>
      <c r="N55" s="63">
        <v>86362468</v>
      </c>
      <c r="O55" s="63">
        <v>8897405</v>
      </c>
      <c r="P55" s="73">
        <f>IF(I55=0,0,H55/I55)</f>
        <v>0.6518987341772152</v>
      </c>
    </row>
    <row r="56">
      <c r="A56" s="60" t="str">
        <v>2026-01</v>
      </c>
      <c r="B56" s="60" t="str">
        <v>비교 반영</v>
      </c>
      <c r="C56" s="60" t="str">
        <v>다산동</v>
      </c>
      <c r="D56" s="60" t="str">
        <v>공장창고</v>
      </c>
      <c r="E56" s="62">
        <v>5</v>
      </c>
      <c r="F56" s="62">
        <v>5</v>
      </c>
      <c r="G56" s="62">
        <v>0</v>
      </c>
      <c r="H56" s="62">
        <v>0</v>
      </c>
      <c r="I56" s="62">
        <f>G56+H56</f>
        <v>0</v>
      </c>
      <c r="J56" s="62">
        <f>SUM(F56:H56)</f>
        <v>5</v>
      </c>
      <c r="K56" s="62">
        <f>E56-J56</f>
        <v>0</v>
      </c>
      <c r="L56" s="63">
        <v>748020000</v>
      </c>
      <c r="M56" s="80">
        <v>230.58</v>
      </c>
      <c r="N56" s="63">
        <v>149604000</v>
      </c>
      <c r="O56" s="63">
        <v>10724231</v>
      </c>
      <c r="P56" s="73">
        <f>IF(I56=0,0,H56/I56)</f>
        <v>0</v>
      </c>
    </row>
    <row r="57">
      <c r="A57" s="60" t="str">
        <v>2026-01</v>
      </c>
      <c r="B57" s="60" t="str">
        <v>비교 반영</v>
      </c>
      <c r="C57" s="60" t="str">
        <v>다산동</v>
      </c>
      <c r="D57" s="60" t="str">
        <v>다가구 매매</v>
      </c>
      <c r="E57" s="62">
        <v>2</v>
      </c>
      <c r="F57" s="62">
        <v>2</v>
      </c>
      <c r="G57" s="62">
        <v>0</v>
      </c>
      <c r="H57" s="62">
        <v>0</v>
      </c>
      <c r="I57" s="62">
        <f>G57+H57</f>
        <v>0</v>
      </c>
      <c r="J57" s="62">
        <f>SUM(F57:H57)</f>
        <v>2</v>
      </c>
      <c r="K57" s="62">
        <f>E57-J57</f>
        <v>0</v>
      </c>
      <c r="L57" s="63">
        <v>2770000000</v>
      </c>
      <c r="M57" s="80">
        <v>518.42</v>
      </c>
      <c r="N57" s="63">
        <v>1385000000</v>
      </c>
      <c r="O57" s="63">
        <v>17663332</v>
      </c>
      <c r="P57" s="73">
        <f>IF(I57=0,0,H57/I57)</f>
        <v>0</v>
      </c>
    </row>
    <row r="58">
      <c r="A58" s="60" t="str">
        <v>2026-01</v>
      </c>
      <c r="B58" s="60" t="str">
        <v>비교 반영</v>
      </c>
      <c r="C58" s="60" t="str">
        <v>다산동</v>
      </c>
      <c r="D58" s="60" t="str">
        <v>다가구 전월세</v>
      </c>
      <c r="E58" s="62">
        <v>71</v>
      </c>
      <c r="F58" s="62">
        <v>0</v>
      </c>
      <c r="G58" s="62">
        <v>24</v>
      </c>
      <c r="H58" s="62">
        <v>47</v>
      </c>
      <c r="I58" s="62">
        <f>G58+H58</f>
        <v>71</v>
      </c>
      <c r="J58" s="62">
        <f>SUM(F58:H58)</f>
        <v>71</v>
      </c>
      <c r="K58" s="62">
        <f>E58-J58</f>
        <v>0</v>
      </c>
      <c r="L58" s="63">
        <v>10504130000</v>
      </c>
      <c r="M58" s="80">
        <v>3793.445</v>
      </c>
      <c r="N58" s="63">
        <v>147945493</v>
      </c>
      <c r="O58" s="63">
        <v>9153789</v>
      </c>
      <c r="P58" s="73">
        <f>IF(I58=0,0,H58/I58)</f>
        <v>0.6619718309859155</v>
      </c>
    </row>
    <row r="59">
      <c r="A59" s="60" t="str">
        <v>2026-01</v>
      </c>
      <c r="B59" s="60" t="str">
        <v>비교 반영</v>
      </c>
      <c r="C59" s="60" t="str">
        <v>다산동</v>
      </c>
      <c r="D59" s="60" t="str">
        <v>다세대 매매</v>
      </c>
      <c r="E59" s="62">
        <v>3</v>
      </c>
      <c r="F59" s="62">
        <v>3</v>
      </c>
      <c r="G59" s="62">
        <v>0</v>
      </c>
      <c r="H59" s="62">
        <v>0</v>
      </c>
      <c r="I59" s="62">
        <f>G59+H59</f>
        <v>0</v>
      </c>
      <c r="J59" s="62">
        <f>SUM(F59:H59)</f>
        <v>3</v>
      </c>
      <c r="K59" s="62">
        <f>E59-J59</f>
        <v>0</v>
      </c>
      <c r="L59" s="63">
        <v>923000000</v>
      </c>
      <c r="M59" s="80">
        <v>174.285</v>
      </c>
      <c r="N59" s="63">
        <v>307666667</v>
      </c>
      <c r="O59" s="63">
        <v>17507184</v>
      </c>
      <c r="P59" s="73">
        <f>IF(I59=0,0,H59/I59)</f>
        <v>0</v>
      </c>
    </row>
    <row r="60">
      <c r="A60" s="60" t="str">
        <v>2026-01</v>
      </c>
      <c r="B60" s="60" t="str">
        <v>비교 반영</v>
      </c>
      <c r="C60" s="60" t="str">
        <v>다산동</v>
      </c>
      <c r="D60" s="60" t="str">
        <v>다세대 전월세</v>
      </c>
      <c r="E60" s="62">
        <v>9</v>
      </c>
      <c r="F60" s="62">
        <v>0</v>
      </c>
      <c r="G60" s="62">
        <v>5</v>
      </c>
      <c r="H60" s="62">
        <v>4</v>
      </c>
      <c r="I60" s="62">
        <f>G60+H60</f>
        <v>9</v>
      </c>
      <c r="J60" s="62">
        <f>SUM(F60:H60)</f>
        <v>9</v>
      </c>
      <c r="K60" s="62">
        <f>E60-J60</f>
        <v>0</v>
      </c>
      <c r="L60" s="63">
        <v>634000000</v>
      </c>
      <c r="M60" s="80">
        <v>382.74</v>
      </c>
      <c r="N60" s="63">
        <v>70444444</v>
      </c>
      <c r="O60" s="63">
        <v>5475957</v>
      </c>
      <c r="P60" s="73">
        <f>IF(I60=0,0,H60/I60)</f>
        <v>0.4444444444444444</v>
      </c>
    </row>
    <row r="61">
      <c r="A61" s="60" t="str">
        <v>2026-01</v>
      </c>
      <c r="B61" s="60" t="str">
        <v>비교 반영</v>
      </c>
      <c r="C61" s="60" t="str">
        <v>다산동</v>
      </c>
      <c r="D61" s="60" t="str">
        <v>상가</v>
      </c>
      <c r="E61" s="62">
        <v>6</v>
      </c>
      <c r="F61" s="62">
        <v>6</v>
      </c>
      <c r="G61" s="62">
        <v>0</v>
      </c>
      <c r="H61" s="62">
        <v>0</v>
      </c>
      <c r="I61" s="62">
        <f>G61+H61</f>
        <v>0</v>
      </c>
      <c r="J61" s="62">
        <f>SUM(F61:H61)</f>
        <v>6</v>
      </c>
      <c r="K61" s="62">
        <f>E61-J61</f>
        <v>0</v>
      </c>
      <c r="L61" s="63">
        <v>1272400000</v>
      </c>
      <c r="M61" s="80">
        <v>275.08</v>
      </c>
      <c r="N61" s="63">
        <v>212066667</v>
      </c>
      <c r="O61" s="63">
        <v>15291118</v>
      </c>
      <c r="P61" s="73">
        <f>IF(I61=0,0,H61/I61)</f>
        <v>0</v>
      </c>
    </row>
    <row r="62">
      <c r="A62" s="60" t="str">
        <v>2026-01</v>
      </c>
      <c r="B62" s="60" t="str">
        <v>비교 반영</v>
      </c>
      <c r="C62" s="60" t="str">
        <v>다산동</v>
      </c>
      <c r="D62" s="60" t="str">
        <v>아파트 매매</v>
      </c>
      <c r="E62" s="62">
        <v>339</v>
      </c>
      <c r="F62" s="62">
        <v>339</v>
      </c>
      <c r="G62" s="62">
        <v>0</v>
      </c>
      <c r="H62" s="62">
        <v>0</v>
      </c>
      <c r="I62" s="62">
        <f>G62+H62</f>
        <v>0</v>
      </c>
      <c r="J62" s="62">
        <f>SUM(F62:H62)</f>
        <v>339</v>
      </c>
      <c r="K62" s="62">
        <f>E62-J62</f>
        <v>0</v>
      </c>
      <c r="L62" s="63">
        <v>283924500000</v>
      </c>
      <c r="M62" s="80">
        <v>28701.801</v>
      </c>
      <c r="N62" s="63">
        <v>837535398</v>
      </c>
      <c r="O62" s="63">
        <v>32701549</v>
      </c>
      <c r="P62" s="73">
        <f>IF(I62=0,0,H62/I62)</f>
        <v>0</v>
      </c>
    </row>
    <row r="63">
      <c r="A63" s="60" t="str">
        <v>2026-01</v>
      </c>
      <c r="B63" s="60" t="str">
        <v>비교 반영</v>
      </c>
      <c r="C63" s="60" t="str">
        <v>다산동</v>
      </c>
      <c r="D63" s="60" t="str">
        <v>아파트 전월세</v>
      </c>
      <c r="E63" s="62">
        <v>648</v>
      </c>
      <c r="F63" s="62">
        <v>0</v>
      </c>
      <c r="G63" s="62">
        <v>301</v>
      </c>
      <c r="H63" s="62">
        <v>347</v>
      </c>
      <c r="I63" s="62">
        <f>G63+H63</f>
        <v>648</v>
      </c>
      <c r="J63" s="62">
        <f>SUM(F63:H63)</f>
        <v>648</v>
      </c>
      <c r="K63" s="62">
        <f>E63-J63</f>
        <v>0</v>
      </c>
      <c r="L63" s="63">
        <v>183310800000</v>
      </c>
      <c r="M63" s="80">
        <v>42184.56</v>
      </c>
      <c r="N63" s="63">
        <v>282887037</v>
      </c>
      <c r="O63" s="63">
        <v>14365116</v>
      </c>
      <c r="P63" s="73">
        <f>IF(I63=0,0,H63/I63)</f>
        <v>0.5354938271604939</v>
      </c>
    </row>
    <row r="64">
      <c r="A64" s="60" t="str">
        <v>2026-01</v>
      </c>
      <c r="B64" s="60" t="str">
        <v>비교 반영</v>
      </c>
      <c r="C64" s="60" t="str">
        <v>다산동</v>
      </c>
      <c r="D64" s="60" t="str">
        <v>오피스텔 매매</v>
      </c>
      <c r="E64" s="62">
        <v>16</v>
      </c>
      <c r="F64" s="62">
        <v>16</v>
      </c>
      <c r="G64" s="62">
        <v>0</v>
      </c>
      <c r="H64" s="62">
        <v>0</v>
      </c>
      <c r="I64" s="62">
        <f>G64+H64</f>
        <v>0</v>
      </c>
      <c r="J64" s="62">
        <f>SUM(F64:H64)</f>
        <v>16</v>
      </c>
      <c r="K64" s="62">
        <f>E64-J64</f>
        <v>0</v>
      </c>
      <c r="L64" s="63">
        <v>2484000000</v>
      </c>
      <c r="M64" s="80">
        <v>448.971</v>
      </c>
      <c r="N64" s="63">
        <v>155250000</v>
      </c>
      <c r="O64" s="63">
        <v>18289756</v>
      </c>
      <c r="P64" s="73">
        <f>IF(I64=0,0,H64/I64)</f>
        <v>0</v>
      </c>
    </row>
    <row r="65">
      <c r="A65" s="60" t="str">
        <v>2026-01</v>
      </c>
      <c r="B65" s="60" t="str">
        <v>비교 반영</v>
      </c>
      <c r="C65" s="60" t="str">
        <v>다산동</v>
      </c>
      <c r="D65" s="60" t="str">
        <v>오피스텔 전월세</v>
      </c>
      <c r="E65" s="62">
        <v>220</v>
      </c>
      <c r="F65" s="62">
        <v>0</v>
      </c>
      <c r="G65" s="62">
        <v>89</v>
      </c>
      <c r="H65" s="62">
        <v>131</v>
      </c>
      <c r="I65" s="62">
        <f>G65+H65</f>
        <v>220</v>
      </c>
      <c r="J65" s="62">
        <f>SUM(F65:H65)</f>
        <v>220</v>
      </c>
      <c r="K65" s="62">
        <f>E65-J65</f>
        <v>0</v>
      </c>
      <c r="L65" s="63">
        <v>23752210000</v>
      </c>
      <c r="M65" s="80">
        <v>7689.77</v>
      </c>
      <c r="N65" s="63">
        <v>107964591</v>
      </c>
      <c r="O65" s="63">
        <v>10210930</v>
      </c>
      <c r="P65" s="73">
        <f>IF(I65=0,0,H65/I65)</f>
        <v>0.5954545454545455</v>
      </c>
    </row>
    <row r="66">
      <c r="A66" s="60" t="str">
        <v>2026-01</v>
      </c>
      <c r="B66" s="60" t="str">
        <v>비교 반영</v>
      </c>
      <c r="C66" s="60" t="str">
        <v>다산동</v>
      </c>
      <c r="D66" s="60" t="str">
        <v>토지</v>
      </c>
      <c r="E66" s="62">
        <v>1</v>
      </c>
      <c r="F66" s="62">
        <v>1</v>
      </c>
      <c r="G66" s="62">
        <v>0</v>
      </c>
      <c r="H66" s="62">
        <v>0</v>
      </c>
      <c r="I66" s="62">
        <f>G66+H66</f>
        <v>0</v>
      </c>
      <c r="J66" s="62">
        <f>SUM(F66:H66)</f>
        <v>1</v>
      </c>
      <c r="K66" s="62">
        <f>E66-J66</f>
        <v>0</v>
      </c>
      <c r="L66" s="63">
        <v>150000000</v>
      </c>
      <c r="M66" s="80">
        <v>330</v>
      </c>
      <c r="N66" s="63">
        <v>150000000</v>
      </c>
      <c r="O66" s="63">
        <v>1502630</v>
      </c>
      <c r="P66" s="73">
        <f>IF(I66=0,0,H66/I66)</f>
        <v>0</v>
      </c>
    </row>
    <row r="67">
      <c r="A67" s="60" t="str">
        <v>2026-02</v>
      </c>
      <c r="B67" s="60" t="str">
        <v>비교 반영</v>
      </c>
      <c r="C67" s="60" t="str">
        <v>다산동</v>
      </c>
      <c r="D67" s="60" t="str">
        <v>다가구 전월세</v>
      </c>
      <c r="E67" s="62">
        <v>43</v>
      </c>
      <c r="F67" s="62">
        <v>0</v>
      </c>
      <c r="G67" s="62">
        <v>22</v>
      </c>
      <c r="H67" s="62">
        <v>21</v>
      </c>
      <c r="I67" s="62">
        <f>G67+H67</f>
        <v>43</v>
      </c>
      <c r="J67" s="62">
        <f>SUM(F67:H67)</f>
        <v>43</v>
      </c>
      <c r="K67" s="62">
        <f>E67-J67</f>
        <v>0</v>
      </c>
      <c r="L67" s="63">
        <v>6828500000</v>
      </c>
      <c r="M67" s="80">
        <v>2745.655</v>
      </c>
      <c r="N67" s="63">
        <v>158802326</v>
      </c>
      <c r="O67" s="63">
        <v>8221555</v>
      </c>
      <c r="P67" s="73">
        <f>IF(I67=0,0,H67/I67)</f>
        <v>0.4883720930232558</v>
      </c>
    </row>
    <row r="68">
      <c r="A68" s="60" t="str">
        <v>2026-02</v>
      </c>
      <c r="B68" s="60" t="str">
        <v>비교 반영</v>
      </c>
      <c r="C68" s="60" t="str">
        <v>다산동</v>
      </c>
      <c r="D68" s="60" t="str">
        <v>다세대 매매</v>
      </c>
      <c r="E68" s="62">
        <v>4</v>
      </c>
      <c r="F68" s="62">
        <v>4</v>
      </c>
      <c r="G68" s="62">
        <v>0</v>
      </c>
      <c r="H68" s="62">
        <v>0</v>
      </c>
      <c r="I68" s="62">
        <f>G68+H68</f>
        <v>0</v>
      </c>
      <c r="J68" s="62">
        <f>SUM(F68:H68)</f>
        <v>4</v>
      </c>
      <c r="K68" s="62">
        <f>E68-J68</f>
        <v>0</v>
      </c>
      <c r="L68" s="63">
        <v>905950000</v>
      </c>
      <c r="M68" s="80">
        <v>260.09</v>
      </c>
      <c r="N68" s="63">
        <v>226487500</v>
      </c>
      <c r="O68" s="63">
        <v>11514768</v>
      </c>
      <c r="P68" s="73">
        <f>IF(I68=0,0,H68/I68)</f>
        <v>0</v>
      </c>
    </row>
    <row r="69">
      <c r="A69" s="60" t="str">
        <v>2026-02</v>
      </c>
      <c r="B69" s="60" t="str">
        <v>비교 반영</v>
      </c>
      <c r="C69" s="60" t="str">
        <v>다산동</v>
      </c>
      <c r="D69" s="60" t="str">
        <v>다세대 전월세</v>
      </c>
      <c r="E69" s="62">
        <v>9</v>
      </c>
      <c r="F69" s="62">
        <v>0</v>
      </c>
      <c r="G69" s="62">
        <v>2</v>
      </c>
      <c r="H69" s="62">
        <v>7</v>
      </c>
      <c r="I69" s="62">
        <f>G69+H69</f>
        <v>9</v>
      </c>
      <c r="J69" s="62">
        <f>SUM(F69:H69)</f>
        <v>9</v>
      </c>
      <c r="K69" s="62">
        <f>E69-J69</f>
        <v>0</v>
      </c>
      <c r="L69" s="63">
        <v>464000000</v>
      </c>
      <c r="M69" s="80">
        <v>455.155</v>
      </c>
      <c r="N69" s="63">
        <v>51555556</v>
      </c>
      <c r="O69" s="63">
        <v>3370026</v>
      </c>
      <c r="P69" s="73">
        <f>IF(I69=0,0,H69/I69)</f>
        <v>0.7777777777777778</v>
      </c>
    </row>
    <row r="70">
      <c r="A70" s="60" t="str">
        <v>2026-02</v>
      </c>
      <c r="B70" s="60" t="str">
        <v>비교 반영</v>
      </c>
      <c r="C70" s="60" t="str">
        <v>다산동</v>
      </c>
      <c r="D70" s="60" t="str">
        <v>상가</v>
      </c>
      <c r="E70" s="62">
        <v>1</v>
      </c>
      <c r="F70" s="62">
        <v>1</v>
      </c>
      <c r="G70" s="62">
        <v>0</v>
      </c>
      <c r="H70" s="62">
        <v>0</v>
      </c>
      <c r="I70" s="62">
        <f>G70+H70</f>
        <v>0</v>
      </c>
      <c r="J70" s="62">
        <f>SUM(F70:H70)</f>
        <v>1</v>
      </c>
      <c r="K70" s="62">
        <f>E70-J70</f>
        <v>0</v>
      </c>
      <c r="L70" s="63">
        <v>280000000</v>
      </c>
      <c r="M70" s="80">
        <v>40.91</v>
      </c>
      <c r="N70" s="63">
        <v>280000000</v>
      </c>
      <c r="O70" s="63">
        <v>22625759</v>
      </c>
      <c r="P70" s="73">
        <f>IF(I70=0,0,H70/I70)</f>
        <v>0</v>
      </c>
    </row>
    <row r="71">
      <c r="A71" s="60" t="str">
        <v>2026-02</v>
      </c>
      <c r="B71" s="60" t="str">
        <v>비교 반영</v>
      </c>
      <c r="C71" s="60" t="str">
        <v>다산동</v>
      </c>
      <c r="D71" s="60" t="str">
        <v>아파트 매매</v>
      </c>
      <c r="E71" s="62">
        <v>224</v>
      </c>
      <c r="F71" s="62">
        <v>224</v>
      </c>
      <c r="G71" s="62">
        <v>0</v>
      </c>
      <c r="H71" s="62">
        <v>0</v>
      </c>
      <c r="I71" s="62">
        <f>G71+H71</f>
        <v>0</v>
      </c>
      <c r="J71" s="62">
        <f>SUM(F71:H71)</f>
        <v>224</v>
      </c>
      <c r="K71" s="62">
        <f>E71-J71</f>
        <v>0</v>
      </c>
      <c r="L71" s="63">
        <v>185965400000</v>
      </c>
      <c r="M71" s="80">
        <v>19478.995</v>
      </c>
      <c r="N71" s="63">
        <v>830202679</v>
      </c>
      <c r="O71" s="63">
        <v>31560233</v>
      </c>
      <c r="P71" s="73">
        <f>IF(I71=0,0,H71/I71)</f>
        <v>0</v>
      </c>
    </row>
    <row r="72">
      <c r="A72" s="60" t="str">
        <v>2026-02</v>
      </c>
      <c r="B72" s="60" t="str">
        <v>비교 반영</v>
      </c>
      <c r="C72" s="60" t="str">
        <v>다산동</v>
      </c>
      <c r="D72" s="60" t="str">
        <v>아파트 전월세</v>
      </c>
      <c r="E72" s="62">
        <v>455</v>
      </c>
      <c r="F72" s="62">
        <v>0</v>
      </c>
      <c r="G72" s="62">
        <v>233</v>
      </c>
      <c r="H72" s="62">
        <v>222</v>
      </c>
      <c r="I72" s="62">
        <f>G72+H72</f>
        <v>455</v>
      </c>
      <c r="J72" s="62">
        <f>SUM(F72:H72)</f>
        <v>455</v>
      </c>
      <c r="K72" s="62">
        <f>E72-J72</f>
        <v>0</v>
      </c>
      <c r="L72" s="63">
        <v>139863420000</v>
      </c>
      <c r="M72" s="80">
        <v>32083.503</v>
      </c>
      <c r="N72" s="63">
        <v>307392132</v>
      </c>
      <c r="O72" s="63">
        <v>14411094</v>
      </c>
      <c r="P72" s="73">
        <f>IF(I72=0,0,H72/I72)</f>
        <v>0.4879120879120879</v>
      </c>
    </row>
    <row r="73">
      <c r="A73" s="60" t="str">
        <v>2026-02</v>
      </c>
      <c r="B73" s="60" t="str">
        <v>비교 반영</v>
      </c>
      <c r="C73" s="60" t="str">
        <v>다산동</v>
      </c>
      <c r="D73" s="60" t="str">
        <v>오피스텔 매매</v>
      </c>
      <c r="E73" s="62">
        <v>14</v>
      </c>
      <c r="F73" s="62">
        <v>14</v>
      </c>
      <c r="G73" s="62">
        <v>0</v>
      </c>
      <c r="H73" s="62">
        <v>0</v>
      </c>
      <c r="I73" s="62">
        <f>G73+H73</f>
        <v>0</v>
      </c>
      <c r="J73" s="62">
        <f>SUM(F73:H73)</f>
        <v>14</v>
      </c>
      <c r="K73" s="62">
        <f>E73-J73</f>
        <v>0</v>
      </c>
      <c r="L73" s="63">
        <v>2318500000</v>
      </c>
      <c r="M73" s="80">
        <v>392.809</v>
      </c>
      <c r="N73" s="63">
        <v>165607143</v>
      </c>
      <c r="O73" s="63">
        <v>19511932</v>
      </c>
      <c r="P73" s="73">
        <f>IF(I73=0,0,H73/I73)</f>
        <v>0</v>
      </c>
    </row>
    <row r="74">
      <c r="A74" s="60" t="str">
        <v>2026-02</v>
      </c>
      <c r="B74" s="60" t="str">
        <v>비교 반영</v>
      </c>
      <c r="C74" s="60" t="str">
        <v>다산동</v>
      </c>
      <c r="D74" s="60" t="str">
        <v>오피스텔 전월세</v>
      </c>
      <c r="E74" s="62">
        <v>166</v>
      </c>
      <c r="F74" s="62">
        <v>0</v>
      </c>
      <c r="G74" s="62">
        <v>60</v>
      </c>
      <c r="H74" s="62">
        <v>106</v>
      </c>
      <c r="I74" s="62">
        <f>G74+H74</f>
        <v>166</v>
      </c>
      <c r="J74" s="62">
        <f>SUM(F74:H74)</f>
        <v>166</v>
      </c>
      <c r="K74" s="62">
        <f>E74-J74</f>
        <v>0</v>
      </c>
      <c r="L74" s="63">
        <v>16189630000</v>
      </c>
      <c r="M74" s="80">
        <v>5276.15</v>
      </c>
      <c r="N74" s="63">
        <v>97527892</v>
      </c>
      <c r="O74" s="63">
        <v>10143653</v>
      </c>
      <c r="P74" s="73">
        <f>IF(I74=0,0,H74/I74)</f>
        <v>0.6385542168674698</v>
      </c>
    </row>
    <row r="75">
      <c r="A75" s="60" t="str">
        <v>2026-02</v>
      </c>
      <c r="B75" s="60" t="str">
        <v>비교 반영</v>
      </c>
      <c r="C75" s="60" t="str">
        <v>다산동</v>
      </c>
      <c r="D75" s="60" t="str">
        <v>토지</v>
      </c>
      <c r="E75" s="62">
        <v>1</v>
      </c>
      <c r="F75" s="62">
        <v>1</v>
      </c>
      <c r="G75" s="62">
        <v>0</v>
      </c>
      <c r="H75" s="62">
        <v>0</v>
      </c>
      <c r="I75" s="62">
        <f>G75+H75</f>
        <v>0</v>
      </c>
      <c r="J75" s="62">
        <f>SUM(F75:H75)</f>
        <v>1</v>
      </c>
      <c r="K75" s="62">
        <f>E75-J75</f>
        <v>0</v>
      </c>
      <c r="L75" s="63">
        <v>244290000</v>
      </c>
      <c r="M75" s="80">
        <v>70</v>
      </c>
      <c r="N75" s="63">
        <v>244290000</v>
      </c>
      <c r="O75" s="63">
        <v>11536717</v>
      </c>
      <c r="P75" s="73">
        <f>IF(I75=0,0,H75/I75)</f>
        <v>0</v>
      </c>
    </row>
    <row r="76">
      <c r="A76" s="60" t="str">
        <v>2026-03</v>
      </c>
      <c r="B76" s="60" t="str">
        <v>비교 반영</v>
      </c>
      <c r="C76" s="60" t="str">
        <v>다산동</v>
      </c>
      <c r="D76" s="60" t="str">
        <v>공장창고</v>
      </c>
      <c r="E76" s="62">
        <v>4</v>
      </c>
      <c r="F76" s="62">
        <v>4</v>
      </c>
      <c r="G76" s="62">
        <v>0</v>
      </c>
      <c r="H76" s="62">
        <v>0</v>
      </c>
      <c r="I76" s="62">
        <f>G76+H76</f>
        <v>0</v>
      </c>
      <c r="J76" s="62">
        <f>SUM(F76:H76)</f>
        <v>4</v>
      </c>
      <c r="K76" s="62">
        <f>E76-J76</f>
        <v>0</v>
      </c>
      <c r="L76" s="63">
        <v>558000000</v>
      </c>
      <c r="M76" s="80">
        <v>202.39</v>
      </c>
      <c r="N76" s="63">
        <v>139500000</v>
      </c>
      <c r="O76" s="63">
        <v>9114225</v>
      </c>
      <c r="P76" s="73">
        <f>IF(I76=0,0,H76/I76)</f>
        <v>0</v>
      </c>
    </row>
    <row r="77">
      <c r="A77" s="60" t="str">
        <v>2026-03</v>
      </c>
      <c r="B77" s="60" t="str">
        <v>비교 반영</v>
      </c>
      <c r="C77" s="60" t="str">
        <v>다산동</v>
      </c>
      <c r="D77" s="60" t="str">
        <v>다가구 전월세</v>
      </c>
      <c r="E77" s="62">
        <v>74</v>
      </c>
      <c r="F77" s="62">
        <v>0</v>
      </c>
      <c r="G77" s="62">
        <v>38</v>
      </c>
      <c r="H77" s="62">
        <v>36</v>
      </c>
      <c r="I77" s="62">
        <f>G77+H77</f>
        <v>74</v>
      </c>
      <c r="J77" s="62">
        <f>SUM(F77:H77)</f>
        <v>74</v>
      </c>
      <c r="K77" s="62">
        <f>E77-J77</f>
        <v>0</v>
      </c>
      <c r="L77" s="63">
        <v>13274970000</v>
      </c>
      <c r="M77" s="80">
        <v>4225.327</v>
      </c>
      <c r="N77" s="63">
        <v>179391486</v>
      </c>
      <c r="O77" s="63">
        <v>10385988</v>
      </c>
      <c r="P77" s="73">
        <f>IF(I77=0,0,H77/I77)</f>
        <v>0.4864864864864865</v>
      </c>
    </row>
    <row r="78">
      <c r="A78" s="60" t="str">
        <v>2026-03</v>
      </c>
      <c r="B78" s="60" t="str">
        <v>비교 반영</v>
      </c>
      <c r="C78" s="60" t="str">
        <v>다산동</v>
      </c>
      <c r="D78" s="60" t="str">
        <v>다세대 매매</v>
      </c>
      <c r="E78" s="62">
        <v>2</v>
      </c>
      <c r="F78" s="62">
        <v>2</v>
      </c>
      <c r="G78" s="62">
        <v>0</v>
      </c>
      <c r="H78" s="62">
        <v>0</v>
      </c>
      <c r="I78" s="62">
        <f>G78+H78</f>
        <v>0</v>
      </c>
      <c r="J78" s="62">
        <f>SUM(F78:H78)</f>
        <v>2</v>
      </c>
      <c r="K78" s="62">
        <f>E78-J78</f>
        <v>0</v>
      </c>
      <c r="L78" s="63">
        <v>568000000</v>
      </c>
      <c r="M78" s="80">
        <v>90.01</v>
      </c>
      <c r="N78" s="63">
        <v>284000000</v>
      </c>
      <c r="O78" s="63">
        <v>20860859</v>
      </c>
      <c r="P78" s="73">
        <f>IF(I78=0,0,H78/I78)</f>
        <v>0</v>
      </c>
    </row>
    <row r="79">
      <c r="A79" s="60" t="str">
        <v>2026-03</v>
      </c>
      <c r="B79" s="60" t="str">
        <v>비교 반영</v>
      </c>
      <c r="C79" s="60" t="str">
        <v>다산동</v>
      </c>
      <c r="D79" s="60" t="str">
        <v>다세대 전월세</v>
      </c>
      <c r="E79" s="62">
        <v>12</v>
      </c>
      <c r="F79" s="62">
        <v>0</v>
      </c>
      <c r="G79" s="62">
        <v>6</v>
      </c>
      <c r="H79" s="62">
        <v>6</v>
      </c>
      <c r="I79" s="62">
        <f>G79+H79</f>
        <v>12</v>
      </c>
      <c r="J79" s="62">
        <f>SUM(F79:H79)</f>
        <v>12</v>
      </c>
      <c r="K79" s="62">
        <f>E79-J79</f>
        <v>0</v>
      </c>
      <c r="L79" s="63">
        <v>785750000</v>
      </c>
      <c r="M79" s="80">
        <v>599.58</v>
      </c>
      <c r="N79" s="63">
        <v>65479167</v>
      </c>
      <c r="O79" s="63">
        <v>4332234</v>
      </c>
      <c r="P79" s="73">
        <f>IF(I79=0,0,H79/I79)</f>
        <v>0.5</v>
      </c>
    </row>
    <row r="80">
      <c r="A80" s="60" t="str">
        <v>2026-03</v>
      </c>
      <c r="B80" s="60" t="str">
        <v>비교 반영</v>
      </c>
      <c r="C80" s="60" t="str">
        <v>다산동</v>
      </c>
      <c r="D80" s="60" t="str">
        <v>상가</v>
      </c>
      <c r="E80" s="62">
        <v>6</v>
      </c>
      <c r="F80" s="62">
        <v>6</v>
      </c>
      <c r="G80" s="62">
        <v>0</v>
      </c>
      <c r="H80" s="62">
        <v>0</v>
      </c>
      <c r="I80" s="62">
        <f>G80+H80</f>
        <v>0</v>
      </c>
      <c r="J80" s="62">
        <f>SUM(F80:H80)</f>
        <v>6</v>
      </c>
      <c r="K80" s="62">
        <f>E80-J80</f>
        <v>0</v>
      </c>
      <c r="L80" s="63">
        <v>2693350000</v>
      </c>
      <c r="M80" s="80">
        <v>278.03</v>
      </c>
      <c r="N80" s="63">
        <v>448891667</v>
      </c>
      <c r="O80" s="63">
        <v>32024012</v>
      </c>
      <c r="P80" s="73">
        <f>IF(I80=0,0,H80/I80)</f>
        <v>0</v>
      </c>
    </row>
    <row r="81">
      <c r="A81" s="60" t="str">
        <v>2026-03</v>
      </c>
      <c r="B81" s="60" t="str">
        <v>비교 반영</v>
      </c>
      <c r="C81" s="60" t="str">
        <v>다산동</v>
      </c>
      <c r="D81" s="60" t="str">
        <v>아파트 매매</v>
      </c>
      <c r="E81" s="62">
        <v>205</v>
      </c>
      <c r="F81" s="62">
        <v>205</v>
      </c>
      <c r="G81" s="62">
        <v>0</v>
      </c>
      <c r="H81" s="62">
        <v>0</v>
      </c>
      <c r="I81" s="62">
        <f>G81+H81</f>
        <v>0</v>
      </c>
      <c r="J81" s="62">
        <f>SUM(F81:H81)</f>
        <v>205</v>
      </c>
      <c r="K81" s="62">
        <f>E81-J81</f>
        <v>0</v>
      </c>
      <c r="L81" s="63">
        <v>169957500000</v>
      </c>
      <c r="M81" s="80">
        <v>17843.75</v>
      </c>
      <c r="N81" s="63">
        <v>829060976</v>
      </c>
      <c r="O81" s="63">
        <v>31486821</v>
      </c>
      <c r="P81" s="73">
        <f>IF(I81=0,0,H81/I81)</f>
        <v>0</v>
      </c>
    </row>
    <row r="82">
      <c r="A82" s="60" t="str">
        <v>2026-03</v>
      </c>
      <c r="B82" s="60" t="str">
        <v>비교 반영</v>
      </c>
      <c r="C82" s="60" t="str">
        <v>다산동</v>
      </c>
      <c r="D82" s="60" t="str">
        <v>아파트 전월세</v>
      </c>
      <c r="E82" s="62">
        <v>512</v>
      </c>
      <c r="F82" s="62">
        <v>0</v>
      </c>
      <c r="G82" s="62">
        <v>244</v>
      </c>
      <c r="H82" s="62">
        <v>268</v>
      </c>
      <c r="I82" s="62">
        <f>G82+H82</f>
        <v>512</v>
      </c>
      <c r="J82" s="62">
        <f>SUM(F82:H82)</f>
        <v>512</v>
      </c>
      <c r="K82" s="62">
        <f>E82-J82</f>
        <v>0</v>
      </c>
      <c r="L82" s="63">
        <v>156955790000</v>
      </c>
      <c r="M82" s="80">
        <v>36312.951</v>
      </c>
      <c r="N82" s="63">
        <v>306554277</v>
      </c>
      <c r="O82" s="63">
        <v>14288624</v>
      </c>
      <c r="P82" s="73">
        <f>IF(I82=0,0,H82/I82)</f>
        <v>0.5234375</v>
      </c>
    </row>
    <row r="83">
      <c r="A83" s="60" t="str">
        <v>2026-03</v>
      </c>
      <c r="B83" s="60" t="str">
        <v>비교 반영</v>
      </c>
      <c r="C83" s="60" t="str">
        <v>다산동</v>
      </c>
      <c r="D83" s="60" t="str">
        <v>오피스텔 매매</v>
      </c>
      <c r="E83" s="62">
        <v>14</v>
      </c>
      <c r="F83" s="62">
        <v>14</v>
      </c>
      <c r="G83" s="62">
        <v>0</v>
      </c>
      <c r="H83" s="62">
        <v>0</v>
      </c>
      <c r="I83" s="62">
        <f>G83+H83</f>
        <v>0</v>
      </c>
      <c r="J83" s="62">
        <f>SUM(F83:H83)</f>
        <v>14</v>
      </c>
      <c r="K83" s="62">
        <f>E83-J83</f>
        <v>0</v>
      </c>
      <c r="L83" s="63">
        <v>1997000000</v>
      </c>
      <c r="M83" s="80">
        <v>376.013</v>
      </c>
      <c r="N83" s="63">
        <v>142642857</v>
      </c>
      <c r="O83" s="63">
        <v>17556980</v>
      </c>
      <c r="P83" s="73">
        <f>IF(I83=0,0,H83/I83)</f>
        <v>0</v>
      </c>
    </row>
    <row r="84">
      <c r="A84" s="60" t="str">
        <v>2026-03</v>
      </c>
      <c r="B84" s="60" t="str">
        <v>비교 반영</v>
      </c>
      <c r="C84" s="60" t="str">
        <v>다산동</v>
      </c>
      <c r="D84" s="60" t="str">
        <v>오피스텔 전월세</v>
      </c>
      <c r="E84" s="62">
        <v>177</v>
      </c>
      <c r="F84" s="62">
        <v>0</v>
      </c>
      <c r="G84" s="62">
        <v>67</v>
      </c>
      <c r="H84" s="62">
        <v>110</v>
      </c>
      <c r="I84" s="62">
        <f>G84+H84</f>
        <v>177</v>
      </c>
      <c r="J84" s="62">
        <f>SUM(F84:H84)</f>
        <v>177</v>
      </c>
      <c r="K84" s="62">
        <f>E84-J84</f>
        <v>0</v>
      </c>
      <c r="L84" s="63">
        <v>15591100000</v>
      </c>
      <c r="M84" s="80">
        <v>5128.22</v>
      </c>
      <c r="N84" s="63">
        <v>88085311</v>
      </c>
      <c r="O84" s="63">
        <v>10050432</v>
      </c>
      <c r="P84" s="73">
        <f>IF(I84=0,0,H84/I84)</f>
        <v>0.6214689265536724</v>
      </c>
    </row>
    <row r="85">
      <c r="A85" s="60" t="str">
        <v>2026-03</v>
      </c>
      <c r="B85" s="60" t="str">
        <v>비교 반영</v>
      </c>
      <c r="C85" s="60" t="str">
        <v>다산동</v>
      </c>
      <c r="D85" s="60" t="str">
        <v>토지</v>
      </c>
      <c r="E85" s="62">
        <v>1</v>
      </c>
      <c r="F85" s="62">
        <v>1</v>
      </c>
      <c r="G85" s="62">
        <v>0</v>
      </c>
      <c r="H85" s="62">
        <v>0</v>
      </c>
      <c r="I85" s="62">
        <f>G85+H85</f>
        <v>0</v>
      </c>
      <c r="J85" s="62">
        <f>SUM(F85:H85)</f>
        <v>1</v>
      </c>
      <c r="K85" s="62">
        <f>E85-J85</f>
        <v>0</v>
      </c>
      <c r="L85" s="63">
        <v>1500000000</v>
      </c>
      <c r="M85" s="80">
        <v>900</v>
      </c>
      <c r="N85" s="63">
        <v>1500000000</v>
      </c>
      <c r="O85" s="63">
        <v>5509642</v>
      </c>
      <c r="P85" s="73">
        <f>IF(I85=0,0,H85/I85)</f>
        <v>0</v>
      </c>
    </row>
    <row r="86">
      <c r="A86" s="60" t="str">
        <v>2026-04</v>
      </c>
      <c r="B86" s="60" t="str">
        <v>비교 반영</v>
      </c>
      <c r="C86" s="60" t="str">
        <v>다산동</v>
      </c>
      <c r="D86" s="60" t="str">
        <v>공장창고</v>
      </c>
      <c r="E86" s="62">
        <v>3</v>
      </c>
      <c r="F86" s="62">
        <v>3</v>
      </c>
      <c r="G86" s="62">
        <v>0</v>
      </c>
      <c r="H86" s="62">
        <v>0</v>
      </c>
      <c r="I86" s="62">
        <f>G86+H86</f>
        <v>0</v>
      </c>
      <c r="J86" s="62">
        <f>SUM(F86:H86)</f>
        <v>3</v>
      </c>
      <c r="K86" s="62">
        <f>E86-J86</f>
        <v>0</v>
      </c>
      <c r="L86" s="63">
        <v>387000000</v>
      </c>
      <c r="M86" s="80">
        <v>84.43</v>
      </c>
      <c r="N86" s="63">
        <v>129000000</v>
      </c>
      <c r="O86" s="63">
        <v>15152657</v>
      </c>
      <c r="P86" s="73">
        <f>IF(I86=0,0,H86/I86)</f>
        <v>0</v>
      </c>
    </row>
    <row r="87">
      <c r="A87" s="60" t="str">
        <v>2026-04</v>
      </c>
      <c r="B87" s="60" t="str">
        <v>비교 반영</v>
      </c>
      <c r="C87" s="60" t="str">
        <v>다산동</v>
      </c>
      <c r="D87" s="60" t="str">
        <v>다가구 매매</v>
      </c>
      <c r="E87" s="62">
        <v>3</v>
      </c>
      <c r="F87" s="62">
        <v>3</v>
      </c>
      <c r="G87" s="62">
        <v>0</v>
      </c>
      <c r="H87" s="62">
        <v>0</v>
      </c>
      <c r="I87" s="62">
        <f>G87+H87</f>
        <v>0</v>
      </c>
      <c r="J87" s="62">
        <f>SUM(F87:H87)</f>
        <v>3</v>
      </c>
      <c r="K87" s="62">
        <f>E87-J87</f>
        <v>0</v>
      </c>
      <c r="L87" s="63">
        <v>2810000000</v>
      </c>
      <c r="M87" s="80">
        <v>306.21</v>
      </c>
      <c r="N87" s="63">
        <v>936666667</v>
      </c>
      <c r="O87" s="63">
        <v>30336226</v>
      </c>
      <c r="P87" s="73">
        <f>IF(I87=0,0,H87/I87)</f>
        <v>0</v>
      </c>
    </row>
    <row r="88">
      <c r="A88" s="60" t="str">
        <v>2026-04</v>
      </c>
      <c r="B88" s="60" t="str">
        <v>비교 반영</v>
      </c>
      <c r="C88" s="60" t="str">
        <v>다산동</v>
      </c>
      <c r="D88" s="60" t="str">
        <v>다가구 전월세</v>
      </c>
      <c r="E88" s="62">
        <v>70</v>
      </c>
      <c r="F88" s="62">
        <v>0</v>
      </c>
      <c r="G88" s="62">
        <v>31</v>
      </c>
      <c r="H88" s="62">
        <v>39</v>
      </c>
      <c r="I88" s="62">
        <f>G88+H88</f>
        <v>70</v>
      </c>
      <c r="J88" s="62">
        <f>SUM(F88:H88)</f>
        <v>70</v>
      </c>
      <c r="K88" s="62">
        <f>E88-J88</f>
        <v>0</v>
      </c>
      <c r="L88" s="63">
        <v>11570500000</v>
      </c>
      <c r="M88" s="80">
        <v>3723.406</v>
      </c>
      <c r="N88" s="63">
        <v>165292857</v>
      </c>
      <c r="O88" s="63">
        <v>10272741</v>
      </c>
      <c r="P88" s="73">
        <f>IF(I88=0,0,H88/I88)</f>
        <v>0.5571428571428572</v>
      </c>
    </row>
    <row r="89">
      <c r="A89" s="60" t="str">
        <v>2026-04</v>
      </c>
      <c r="B89" s="60" t="str">
        <v>비교 반영</v>
      </c>
      <c r="C89" s="60" t="str">
        <v>다산동</v>
      </c>
      <c r="D89" s="60" t="str">
        <v>다세대 매매</v>
      </c>
      <c r="E89" s="62">
        <v>2</v>
      </c>
      <c r="F89" s="62">
        <v>2</v>
      </c>
      <c r="G89" s="62">
        <v>0</v>
      </c>
      <c r="H89" s="62">
        <v>0</v>
      </c>
      <c r="I89" s="62">
        <f>G89+H89</f>
        <v>0</v>
      </c>
      <c r="J89" s="62">
        <f>SUM(F89:H89)</f>
        <v>2</v>
      </c>
      <c r="K89" s="62">
        <f>E89-J89</f>
        <v>0</v>
      </c>
      <c r="L89" s="63">
        <v>810000000</v>
      </c>
      <c r="M89" s="80">
        <v>128.525</v>
      </c>
      <c r="N89" s="63">
        <v>405000000</v>
      </c>
      <c r="O89" s="63">
        <v>20833969</v>
      </c>
      <c r="P89" s="73">
        <f>IF(I89=0,0,H89/I89)</f>
        <v>0</v>
      </c>
    </row>
    <row r="90">
      <c r="A90" s="60" t="str">
        <v>2026-04</v>
      </c>
      <c r="B90" s="60" t="str">
        <v>비교 반영</v>
      </c>
      <c r="C90" s="60" t="str">
        <v>다산동</v>
      </c>
      <c r="D90" s="60" t="str">
        <v>다세대 전월세</v>
      </c>
      <c r="E90" s="62">
        <v>15</v>
      </c>
      <c r="F90" s="62">
        <v>0</v>
      </c>
      <c r="G90" s="62">
        <v>8</v>
      </c>
      <c r="H90" s="62">
        <v>7</v>
      </c>
      <c r="I90" s="62">
        <f>G90+H90</f>
        <v>15</v>
      </c>
      <c r="J90" s="62">
        <f>SUM(F90:H90)</f>
        <v>15</v>
      </c>
      <c r="K90" s="62">
        <f>E90-J90</f>
        <v>0</v>
      </c>
      <c r="L90" s="63">
        <v>1125000000</v>
      </c>
      <c r="M90" s="80">
        <v>680.3</v>
      </c>
      <c r="N90" s="63">
        <v>75000000</v>
      </c>
      <c r="O90" s="63">
        <v>5466718</v>
      </c>
      <c r="P90" s="73">
        <f>IF(I90=0,0,H90/I90)</f>
        <v>0.4666666666666667</v>
      </c>
    </row>
    <row r="91">
      <c r="A91" s="60" t="str">
        <v>2026-04</v>
      </c>
      <c r="B91" s="60" t="str">
        <v>비교 반영</v>
      </c>
      <c r="C91" s="60" t="str">
        <v>다산동</v>
      </c>
      <c r="D91" s="60" t="str">
        <v>상가</v>
      </c>
      <c r="E91" s="62">
        <v>8</v>
      </c>
      <c r="F91" s="62">
        <v>8</v>
      </c>
      <c r="G91" s="62">
        <v>0</v>
      </c>
      <c r="H91" s="62">
        <v>0</v>
      </c>
      <c r="I91" s="62">
        <f>G91+H91</f>
        <v>0</v>
      </c>
      <c r="J91" s="62">
        <f>SUM(F91:H91)</f>
        <v>8</v>
      </c>
      <c r="K91" s="62">
        <f>E91-J91</f>
        <v>0</v>
      </c>
      <c r="L91" s="63">
        <v>1815140000</v>
      </c>
      <c r="M91" s="80">
        <v>573.16</v>
      </c>
      <c r="N91" s="63">
        <v>226892500</v>
      </c>
      <c r="O91" s="63">
        <v>10469088</v>
      </c>
      <c r="P91" s="73">
        <f>IF(I91=0,0,H91/I91)</f>
        <v>0</v>
      </c>
    </row>
    <row r="92">
      <c r="A92" s="60" t="str">
        <v>2026-04</v>
      </c>
      <c r="B92" s="60" t="str">
        <v>비교 반영</v>
      </c>
      <c r="C92" s="60" t="str">
        <v>다산동</v>
      </c>
      <c r="D92" s="60" t="str">
        <v>아파트 매매</v>
      </c>
      <c r="E92" s="62">
        <v>170</v>
      </c>
      <c r="F92" s="62">
        <v>170</v>
      </c>
      <c r="G92" s="62">
        <v>0</v>
      </c>
      <c r="H92" s="62">
        <v>0</v>
      </c>
      <c r="I92" s="62">
        <f>G92+H92</f>
        <v>0</v>
      </c>
      <c r="J92" s="62">
        <f>SUM(F92:H92)</f>
        <v>170</v>
      </c>
      <c r="K92" s="62">
        <f>E92-J92</f>
        <v>0</v>
      </c>
      <c r="L92" s="63">
        <v>139242500000</v>
      </c>
      <c r="M92" s="80">
        <v>14905.823</v>
      </c>
      <c r="N92" s="63">
        <v>819073529</v>
      </c>
      <c r="O92" s="63">
        <v>30880936</v>
      </c>
      <c r="P92" s="73">
        <f>IF(I92=0,0,H92/I92)</f>
        <v>0</v>
      </c>
    </row>
    <row r="93">
      <c r="A93" s="60" t="str">
        <v>2026-04</v>
      </c>
      <c r="B93" s="60" t="str">
        <v>비교 반영</v>
      </c>
      <c r="C93" s="60" t="str">
        <v>다산동</v>
      </c>
      <c r="D93" s="60" t="str">
        <v>아파트 전월세</v>
      </c>
      <c r="E93" s="62">
        <v>427</v>
      </c>
      <c r="F93" s="62">
        <v>0</v>
      </c>
      <c r="G93" s="62">
        <v>176</v>
      </c>
      <c r="H93" s="62">
        <v>251</v>
      </c>
      <c r="I93" s="62">
        <f>G93+H93</f>
        <v>427</v>
      </c>
      <c r="J93" s="62">
        <f>SUM(F93:H93)</f>
        <v>427</v>
      </c>
      <c r="K93" s="62">
        <f>E93-J93</f>
        <v>0</v>
      </c>
      <c r="L93" s="63">
        <v>117157320000</v>
      </c>
      <c r="M93" s="80">
        <v>28476.306</v>
      </c>
      <c r="N93" s="63">
        <v>274373115</v>
      </c>
      <c r="O93" s="63">
        <v>13600673</v>
      </c>
      <c r="P93" s="73">
        <f>IF(I93=0,0,H93/I93)</f>
        <v>0.5878220140515222</v>
      </c>
    </row>
    <row r="94">
      <c r="A94" s="60" t="str">
        <v>2026-04</v>
      </c>
      <c r="B94" s="60" t="str">
        <v>비교 반영</v>
      </c>
      <c r="C94" s="60" t="str">
        <v>다산동</v>
      </c>
      <c r="D94" s="60" t="str">
        <v>오피스텔 매매</v>
      </c>
      <c r="E94" s="62">
        <v>7</v>
      </c>
      <c r="F94" s="62">
        <v>7</v>
      </c>
      <c r="G94" s="62">
        <v>0</v>
      </c>
      <c r="H94" s="62">
        <v>0</v>
      </c>
      <c r="I94" s="62">
        <f>G94+H94</f>
        <v>0</v>
      </c>
      <c r="J94" s="62">
        <f>SUM(F94:H94)</f>
        <v>7</v>
      </c>
      <c r="K94" s="62">
        <f>E94-J94</f>
        <v>0</v>
      </c>
      <c r="L94" s="63">
        <v>1678000000</v>
      </c>
      <c r="M94" s="80">
        <v>252.9</v>
      </c>
      <c r="N94" s="63">
        <v>239714286</v>
      </c>
      <c r="O94" s="63">
        <v>21933995</v>
      </c>
      <c r="P94" s="73">
        <f>IF(I94=0,0,H94/I94)</f>
        <v>0</v>
      </c>
    </row>
    <row r="95">
      <c r="A95" s="60" t="str">
        <v>2026-04</v>
      </c>
      <c r="B95" s="60" t="str">
        <v>비교 반영</v>
      </c>
      <c r="C95" s="60" t="str">
        <v>다산동</v>
      </c>
      <c r="D95" s="60" t="str">
        <v>오피스텔 전월세</v>
      </c>
      <c r="E95" s="62">
        <v>142</v>
      </c>
      <c r="F95" s="62">
        <v>0</v>
      </c>
      <c r="G95" s="62">
        <v>36</v>
      </c>
      <c r="H95" s="62">
        <v>106</v>
      </c>
      <c r="I95" s="62">
        <f>G95+H95</f>
        <v>142</v>
      </c>
      <c r="J95" s="62">
        <f>SUM(F95:H95)</f>
        <v>142</v>
      </c>
      <c r="K95" s="62">
        <f>E95-J95</f>
        <v>0</v>
      </c>
      <c r="L95" s="63">
        <v>12137220000</v>
      </c>
      <c r="M95" s="80">
        <v>4732.95</v>
      </c>
      <c r="N95" s="63">
        <v>85473380</v>
      </c>
      <c r="O95" s="63">
        <v>8477385</v>
      </c>
      <c r="P95" s="73">
        <f>IF(I95=0,0,H95/I95)</f>
        <v>0.7464788732394366</v>
      </c>
    </row>
    <row r="96">
      <c r="A96" s="60" t="str">
        <v>2026-04</v>
      </c>
      <c r="B96" s="60" t="str">
        <v>비교 반영</v>
      </c>
      <c r="C96" s="60" t="str">
        <v>다산동</v>
      </c>
      <c r="D96" s="60" t="str">
        <v>토지</v>
      </c>
      <c r="E96" s="62">
        <v>6</v>
      </c>
      <c r="F96" s="62">
        <v>6</v>
      </c>
      <c r="G96" s="62">
        <v>0</v>
      </c>
      <c r="H96" s="62">
        <v>0</v>
      </c>
      <c r="I96" s="62">
        <f>G96+H96</f>
        <v>0</v>
      </c>
      <c r="J96" s="62">
        <f>SUM(F96:H96)</f>
        <v>6</v>
      </c>
      <c r="K96" s="62">
        <f>E96-J96</f>
        <v>0</v>
      </c>
      <c r="L96" s="63">
        <v>593810000</v>
      </c>
      <c r="M96" s="80">
        <v>1630</v>
      </c>
      <c r="N96" s="63">
        <v>98968333</v>
      </c>
      <c r="O96" s="63">
        <v>1204300</v>
      </c>
      <c r="P96" s="73">
        <f>IF(I96=0,0,H96/I96)</f>
        <v>0</v>
      </c>
    </row>
    <row r="97">
      <c r="A97" s="60" t="str">
        <v>2026-05</v>
      </c>
      <c r="B97" s="60" t="str">
        <v>비교 반영</v>
      </c>
      <c r="C97" s="60" t="str">
        <v>다산동</v>
      </c>
      <c r="D97" s="60" t="str">
        <v>공장창고</v>
      </c>
      <c r="E97" s="62">
        <v>7</v>
      </c>
      <c r="F97" s="62">
        <v>7</v>
      </c>
      <c r="G97" s="62">
        <v>0</v>
      </c>
      <c r="H97" s="62">
        <v>0</v>
      </c>
      <c r="I97" s="62">
        <f>G97+H97</f>
        <v>0</v>
      </c>
      <c r="J97" s="62">
        <f>SUM(F97:H97)</f>
        <v>7</v>
      </c>
      <c r="K97" s="62">
        <f>E97-J97</f>
        <v>0</v>
      </c>
      <c r="L97" s="63">
        <v>885000000</v>
      </c>
      <c r="M97" s="80">
        <v>212.6</v>
      </c>
      <c r="N97" s="63">
        <v>126428571</v>
      </c>
      <c r="O97" s="63">
        <v>13761146</v>
      </c>
      <c r="P97" s="73">
        <f>IF(I97=0,0,H97/I97)</f>
        <v>0</v>
      </c>
    </row>
    <row r="98">
      <c r="A98" s="60" t="str">
        <v>2026-05</v>
      </c>
      <c r="B98" s="60" t="str">
        <v>비교 반영</v>
      </c>
      <c r="C98" s="60" t="str">
        <v>다산동</v>
      </c>
      <c r="D98" s="60" t="str">
        <v>다가구 전월세</v>
      </c>
      <c r="E98" s="62">
        <v>55</v>
      </c>
      <c r="F98" s="62">
        <v>0</v>
      </c>
      <c r="G98" s="62">
        <v>26</v>
      </c>
      <c r="H98" s="62">
        <v>29</v>
      </c>
      <c r="I98" s="62">
        <f>G98+H98</f>
        <v>55</v>
      </c>
      <c r="J98" s="62">
        <f>SUM(F98:H98)</f>
        <v>55</v>
      </c>
      <c r="K98" s="62">
        <f>E98-J98</f>
        <v>0</v>
      </c>
      <c r="L98" s="63">
        <v>7998880000</v>
      </c>
      <c r="M98" s="80">
        <v>2960.115</v>
      </c>
      <c r="N98" s="63">
        <v>145434182</v>
      </c>
      <c r="O98" s="63">
        <v>8932956</v>
      </c>
      <c r="P98" s="73">
        <f>IF(I98=0,0,H98/I98)</f>
        <v>0.5272727272727272</v>
      </c>
    </row>
    <row r="99">
      <c r="A99" s="60" t="str">
        <v>2026-05</v>
      </c>
      <c r="B99" s="60" t="str">
        <v>비교 반영</v>
      </c>
      <c r="C99" s="60" t="str">
        <v>다산동</v>
      </c>
      <c r="D99" s="60" t="str">
        <v>다세대 매매</v>
      </c>
      <c r="E99" s="62">
        <v>2</v>
      </c>
      <c r="F99" s="62">
        <v>2</v>
      </c>
      <c r="G99" s="62">
        <v>0</v>
      </c>
      <c r="H99" s="62">
        <v>0</v>
      </c>
      <c r="I99" s="62">
        <f>G99+H99</f>
        <v>0</v>
      </c>
      <c r="J99" s="62">
        <f>SUM(F99:H99)</f>
        <v>2</v>
      </c>
      <c r="K99" s="62">
        <f>E99-J99</f>
        <v>0</v>
      </c>
      <c r="L99" s="63">
        <v>325000000</v>
      </c>
      <c r="M99" s="80">
        <v>89.34</v>
      </c>
      <c r="N99" s="63">
        <v>162500000</v>
      </c>
      <c r="O99" s="63">
        <v>12025746</v>
      </c>
      <c r="P99" s="73">
        <f>IF(I99=0,0,H99/I99)</f>
        <v>0</v>
      </c>
    </row>
    <row r="100">
      <c r="A100" s="60" t="str">
        <v>2026-05</v>
      </c>
      <c r="B100" s="60" t="str">
        <v>비교 반영</v>
      </c>
      <c r="C100" s="60" t="str">
        <v>다산동</v>
      </c>
      <c r="D100" s="60" t="str">
        <v>다세대 전월세</v>
      </c>
      <c r="E100" s="62">
        <v>14</v>
      </c>
      <c r="F100" s="62">
        <v>0</v>
      </c>
      <c r="G100" s="62">
        <v>5</v>
      </c>
      <c r="H100" s="62">
        <v>9</v>
      </c>
      <c r="I100" s="62">
        <f>G100+H100</f>
        <v>14</v>
      </c>
      <c r="J100" s="62">
        <f>SUM(F100:H100)</f>
        <v>14</v>
      </c>
      <c r="K100" s="62">
        <f>E100-J100</f>
        <v>0</v>
      </c>
      <c r="L100" s="63">
        <v>705000000</v>
      </c>
      <c r="M100" s="80">
        <v>565.1</v>
      </c>
      <c r="N100" s="63">
        <v>50357143</v>
      </c>
      <c r="O100" s="63">
        <v>4124188</v>
      </c>
      <c r="P100" s="73">
        <f>IF(I100=0,0,H100/I100)</f>
        <v>0.6428571428571429</v>
      </c>
    </row>
    <row r="101">
      <c r="A101" s="60" t="str">
        <v>2026-05</v>
      </c>
      <c r="B101" s="60" t="str">
        <v>비교 반영</v>
      </c>
      <c r="C101" s="60" t="str">
        <v>다산동</v>
      </c>
      <c r="D101" s="60" t="str">
        <v>상가</v>
      </c>
      <c r="E101" s="62">
        <v>4</v>
      </c>
      <c r="F101" s="62">
        <v>4</v>
      </c>
      <c r="G101" s="62">
        <v>0</v>
      </c>
      <c r="H101" s="62">
        <v>0</v>
      </c>
      <c r="I101" s="62">
        <f>G101+H101</f>
        <v>0</v>
      </c>
      <c r="J101" s="62">
        <f>SUM(F101:H101)</f>
        <v>4</v>
      </c>
      <c r="K101" s="62">
        <f>E101-J101</f>
        <v>0</v>
      </c>
      <c r="L101" s="63">
        <v>1430470000</v>
      </c>
      <c r="M101" s="80">
        <v>386.58</v>
      </c>
      <c r="N101" s="63">
        <v>357617500</v>
      </c>
      <c r="O101" s="63">
        <v>12232465</v>
      </c>
      <c r="P101" s="73">
        <f>IF(I101=0,0,H101/I101)</f>
        <v>0</v>
      </c>
    </row>
    <row r="102">
      <c r="A102" s="60" t="str">
        <v>2026-05</v>
      </c>
      <c r="B102" s="60" t="str">
        <v>비교 반영</v>
      </c>
      <c r="C102" s="60" t="str">
        <v>다산동</v>
      </c>
      <c r="D102" s="60" t="str">
        <v>아파트 매매</v>
      </c>
      <c r="E102" s="62">
        <v>271</v>
      </c>
      <c r="F102" s="62">
        <v>271</v>
      </c>
      <c r="G102" s="62">
        <v>0</v>
      </c>
      <c r="H102" s="62">
        <v>0</v>
      </c>
      <c r="I102" s="62">
        <f>G102+H102</f>
        <v>0</v>
      </c>
      <c r="J102" s="62">
        <f>SUM(F102:H102)</f>
        <v>271</v>
      </c>
      <c r="K102" s="62">
        <f>E102-J102</f>
        <v>0</v>
      </c>
      <c r="L102" s="63">
        <v>237787500000</v>
      </c>
      <c r="M102" s="80">
        <v>23581.72</v>
      </c>
      <c r="N102" s="63">
        <v>877444649</v>
      </c>
      <c r="O102" s="63">
        <v>33334055</v>
      </c>
      <c r="P102" s="73">
        <f>IF(I102=0,0,H102/I102)</f>
        <v>0</v>
      </c>
    </row>
    <row r="103">
      <c r="A103" s="60" t="str">
        <v>2026-05</v>
      </c>
      <c r="B103" s="60" t="str">
        <v>비교 반영</v>
      </c>
      <c r="C103" s="60" t="str">
        <v>다산동</v>
      </c>
      <c r="D103" s="60" t="str">
        <v>아파트 전월세</v>
      </c>
      <c r="E103" s="62">
        <v>2401</v>
      </c>
      <c r="F103" s="62">
        <v>0</v>
      </c>
      <c r="G103" s="62">
        <v>220</v>
      </c>
      <c r="H103" s="62">
        <v>2181</v>
      </c>
      <c r="I103" s="62">
        <f>G103+H103</f>
        <v>2401</v>
      </c>
      <c r="J103" s="62">
        <f>SUM(F103:H103)</f>
        <v>2401</v>
      </c>
      <c r="K103" s="62">
        <f>E103-J103</f>
        <v>0</v>
      </c>
      <c r="L103" s="63">
        <v>275521070000</v>
      </c>
      <c r="M103" s="80">
        <v>124616.156</v>
      </c>
      <c r="N103" s="63">
        <v>114752632</v>
      </c>
      <c r="O103" s="63">
        <v>7308951</v>
      </c>
      <c r="P103" s="73">
        <f>IF(I103=0,0,H103/I103)</f>
        <v>0.9083715118700542</v>
      </c>
    </row>
    <row r="104">
      <c r="A104" s="60" t="str">
        <v>2026-05</v>
      </c>
      <c r="B104" s="60" t="str">
        <v>비교 반영</v>
      </c>
      <c r="C104" s="60" t="str">
        <v>다산동</v>
      </c>
      <c r="D104" s="60" t="str">
        <v>오피스텔 매매</v>
      </c>
      <c r="E104" s="62">
        <v>10</v>
      </c>
      <c r="F104" s="62">
        <v>10</v>
      </c>
      <c r="G104" s="62">
        <v>0</v>
      </c>
      <c r="H104" s="62">
        <v>0</v>
      </c>
      <c r="I104" s="62">
        <f>G104+H104</f>
        <v>0</v>
      </c>
      <c r="J104" s="62">
        <f>SUM(F104:H104)</f>
        <v>10</v>
      </c>
      <c r="K104" s="62">
        <f>E104-J104</f>
        <v>0</v>
      </c>
      <c r="L104" s="63">
        <v>1506000000</v>
      </c>
      <c r="M104" s="80">
        <v>260.736</v>
      </c>
      <c r="N104" s="63">
        <v>150600000</v>
      </c>
      <c r="O104" s="63">
        <v>19094073</v>
      </c>
      <c r="P104" s="73">
        <f>IF(I104=0,0,H104/I104)</f>
        <v>0</v>
      </c>
    </row>
    <row r="105">
      <c r="A105" s="60" t="str">
        <v>2026-05</v>
      </c>
      <c r="B105" s="60" t="str">
        <v>비교 반영</v>
      </c>
      <c r="C105" s="60" t="str">
        <v>다산동</v>
      </c>
      <c r="D105" s="60" t="str">
        <v>오피스텔 전월세</v>
      </c>
      <c r="E105" s="62">
        <v>124</v>
      </c>
      <c r="F105" s="62">
        <v>0</v>
      </c>
      <c r="G105" s="62">
        <v>31</v>
      </c>
      <c r="H105" s="62">
        <v>93</v>
      </c>
      <c r="I105" s="62">
        <f>G105+H105</f>
        <v>124</v>
      </c>
      <c r="J105" s="62">
        <f>SUM(F105:H105)</f>
        <v>124</v>
      </c>
      <c r="K105" s="62">
        <f>E105-J105</f>
        <v>0</v>
      </c>
      <c r="L105" s="63">
        <v>9726850000</v>
      </c>
      <c r="M105" s="80">
        <v>3451.05</v>
      </c>
      <c r="N105" s="63">
        <v>78442339</v>
      </c>
      <c r="O105" s="63">
        <v>9317418</v>
      </c>
      <c r="P105" s="73">
        <f>IF(I105=0,0,H105/I105)</f>
        <v>0.75</v>
      </c>
    </row>
    <row r="106">
      <c r="A106" s="60" t="str">
        <v>2026-06</v>
      </c>
      <c r="B106" s="60" t="str">
        <v>비교 반영</v>
      </c>
      <c r="C106" s="60" t="str">
        <v>다산동</v>
      </c>
      <c r="D106" s="60" t="str">
        <v>공장창고</v>
      </c>
      <c r="E106" s="62">
        <v>10</v>
      </c>
      <c r="F106" s="62">
        <v>10</v>
      </c>
      <c r="G106" s="62">
        <v>0</v>
      </c>
      <c r="H106" s="62">
        <v>0</v>
      </c>
      <c r="I106" s="62">
        <f>G106+H106</f>
        <v>0</v>
      </c>
      <c r="J106" s="62">
        <f>SUM(F106:H106)</f>
        <v>10</v>
      </c>
      <c r="K106" s="62">
        <f>E106-J106</f>
        <v>0</v>
      </c>
      <c r="L106" s="63">
        <v>1887000000</v>
      </c>
      <c r="M106" s="80">
        <v>461.54</v>
      </c>
      <c r="N106" s="63">
        <v>188700000</v>
      </c>
      <c r="O106" s="63">
        <v>13515657</v>
      </c>
      <c r="P106" s="73">
        <f>IF(I106=0,0,H106/I106)</f>
        <v>0</v>
      </c>
    </row>
    <row r="107">
      <c r="A107" s="60" t="str">
        <v>2026-06</v>
      </c>
      <c r="B107" s="60" t="str">
        <v>비교 반영</v>
      </c>
      <c r="C107" s="60" t="str">
        <v>다산동</v>
      </c>
      <c r="D107" s="60" t="str">
        <v>다가구 매매</v>
      </c>
      <c r="E107" s="62">
        <v>1</v>
      </c>
      <c r="F107" s="62">
        <v>1</v>
      </c>
      <c r="G107" s="62">
        <v>0</v>
      </c>
      <c r="H107" s="62">
        <v>0</v>
      </c>
      <c r="I107" s="62">
        <f>G107+H107</f>
        <v>0</v>
      </c>
      <c r="J107" s="62">
        <f>SUM(F107:H107)</f>
        <v>1</v>
      </c>
      <c r="K107" s="62">
        <f>E107-J107</f>
        <v>0</v>
      </c>
      <c r="L107" s="63">
        <v>2900000000</v>
      </c>
      <c r="M107" s="80">
        <v>519.98</v>
      </c>
      <c r="N107" s="63">
        <v>2900000000</v>
      </c>
      <c r="O107" s="63">
        <v>18436818</v>
      </c>
      <c r="P107" s="73">
        <f>IF(I107=0,0,H107/I107)</f>
        <v>0</v>
      </c>
    </row>
    <row r="108">
      <c r="A108" s="60" t="str">
        <v>2026-06</v>
      </c>
      <c r="B108" s="60" t="str">
        <v>비교 반영</v>
      </c>
      <c r="C108" s="60" t="str">
        <v>다산동</v>
      </c>
      <c r="D108" s="60" t="str">
        <v>다가구 전월세</v>
      </c>
      <c r="E108" s="62">
        <v>56</v>
      </c>
      <c r="F108" s="62">
        <v>0</v>
      </c>
      <c r="G108" s="62">
        <v>19</v>
      </c>
      <c r="H108" s="62">
        <v>37</v>
      </c>
      <c r="I108" s="62">
        <f>G108+H108</f>
        <v>56</v>
      </c>
      <c r="J108" s="62">
        <f>SUM(F108:H108)</f>
        <v>56</v>
      </c>
      <c r="K108" s="62">
        <f>E108-J108</f>
        <v>0</v>
      </c>
      <c r="L108" s="63">
        <v>9127350000</v>
      </c>
      <c r="M108" s="80">
        <v>3063.22</v>
      </c>
      <c r="N108" s="63">
        <v>162988393</v>
      </c>
      <c r="O108" s="63">
        <v>9850111</v>
      </c>
      <c r="P108" s="73">
        <f>IF(I108=0,0,H108/I108)</f>
        <v>0.6607142857142857</v>
      </c>
    </row>
    <row r="109">
      <c r="A109" s="60" t="str">
        <v>2026-06</v>
      </c>
      <c r="B109" s="60" t="str">
        <v>비교 반영</v>
      </c>
      <c r="C109" s="60" t="str">
        <v>다산동</v>
      </c>
      <c r="D109" s="60" t="str">
        <v>다세대 매매</v>
      </c>
      <c r="E109" s="62">
        <v>1</v>
      </c>
      <c r="F109" s="62">
        <v>1</v>
      </c>
      <c r="G109" s="62">
        <v>0</v>
      </c>
      <c r="H109" s="62">
        <v>0</v>
      </c>
      <c r="I109" s="62">
        <f>G109+H109</f>
        <v>0</v>
      </c>
      <c r="J109" s="62">
        <f>SUM(F109:H109)</f>
        <v>1</v>
      </c>
      <c r="K109" s="62">
        <f>E109-J109</f>
        <v>0</v>
      </c>
      <c r="L109" s="63">
        <v>303000000</v>
      </c>
      <c r="M109" s="80">
        <v>42.87</v>
      </c>
      <c r="N109" s="63">
        <v>303000000</v>
      </c>
      <c r="O109" s="63">
        <v>23364890</v>
      </c>
      <c r="P109" s="73">
        <f>IF(I109=0,0,H109/I109)</f>
        <v>0</v>
      </c>
    </row>
    <row r="110">
      <c r="A110" s="60" t="str">
        <v>2026-06</v>
      </c>
      <c r="B110" s="60" t="str">
        <v>비교 반영</v>
      </c>
      <c r="C110" s="60" t="str">
        <v>다산동</v>
      </c>
      <c r="D110" s="60" t="str">
        <v>다세대 전월세</v>
      </c>
      <c r="E110" s="62">
        <v>7</v>
      </c>
      <c r="F110" s="62">
        <v>0</v>
      </c>
      <c r="G110" s="62">
        <v>3</v>
      </c>
      <c r="H110" s="62">
        <v>4</v>
      </c>
      <c r="I110" s="62">
        <f>G110+H110</f>
        <v>7</v>
      </c>
      <c r="J110" s="62">
        <f>SUM(F110:H110)</f>
        <v>7</v>
      </c>
      <c r="K110" s="62">
        <f>E110-J110</f>
        <v>0</v>
      </c>
      <c r="L110" s="63">
        <v>361000000</v>
      </c>
      <c r="M110" s="80">
        <v>304.22</v>
      </c>
      <c r="N110" s="63">
        <v>51571429</v>
      </c>
      <c r="O110" s="63">
        <v>3922781</v>
      </c>
      <c r="P110" s="73">
        <f>IF(I110=0,0,H110/I110)</f>
        <v>0.5714285714285714</v>
      </c>
    </row>
    <row r="111">
      <c r="A111" s="60" t="str">
        <v>2026-06</v>
      </c>
      <c r="B111" s="60" t="str">
        <v>비교 반영</v>
      </c>
      <c r="C111" s="60" t="str">
        <v>다산동</v>
      </c>
      <c r="D111" s="60" t="str">
        <v>상가</v>
      </c>
      <c r="E111" s="62">
        <v>20</v>
      </c>
      <c r="F111" s="62">
        <v>20</v>
      </c>
      <c r="G111" s="62">
        <v>0</v>
      </c>
      <c r="H111" s="62">
        <v>0</v>
      </c>
      <c r="I111" s="62">
        <f>G111+H111</f>
        <v>0</v>
      </c>
      <c r="J111" s="62">
        <f>SUM(F111:H111)</f>
        <v>20</v>
      </c>
      <c r="K111" s="62">
        <f>E111-J111</f>
        <v>0</v>
      </c>
      <c r="L111" s="63">
        <v>10988290000</v>
      </c>
      <c r="M111" s="80">
        <v>6377.85</v>
      </c>
      <c r="N111" s="63">
        <v>549414500</v>
      </c>
      <c r="O111" s="63">
        <v>5695481</v>
      </c>
      <c r="P111" s="73">
        <f>IF(I111=0,0,H111/I111)</f>
        <v>0</v>
      </c>
    </row>
    <row r="112">
      <c r="A112" s="60" t="str">
        <v>2026-06</v>
      </c>
      <c r="B112" s="60" t="str">
        <v>비교 반영</v>
      </c>
      <c r="C112" s="60" t="str">
        <v>다산동</v>
      </c>
      <c r="D112" s="60" t="str">
        <v>아파트 매매</v>
      </c>
      <c r="E112" s="62">
        <v>290</v>
      </c>
      <c r="F112" s="62">
        <v>290</v>
      </c>
      <c r="G112" s="62">
        <v>0</v>
      </c>
      <c r="H112" s="62">
        <v>0</v>
      </c>
      <c r="I112" s="62">
        <f>G112+H112</f>
        <v>0</v>
      </c>
      <c r="J112" s="62">
        <f>SUM(F112:H112)</f>
        <v>290</v>
      </c>
      <c r="K112" s="62">
        <f>E112-J112</f>
        <v>0</v>
      </c>
      <c r="L112" s="63">
        <v>256073500000</v>
      </c>
      <c r="M112" s="80">
        <v>24587.62</v>
      </c>
      <c r="N112" s="63">
        <v>883012069</v>
      </c>
      <c r="O112" s="63">
        <v>34428868</v>
      </c>
      <c r="P112" s="73">
        <f>IF(I112=0,0,H112/I112)</f>
        <v>0</v>
      </c>
    </row>
    <row r="113">
      <c r="A113" s="60" t="str">
        <v>2026-06</v>
      </c>
      <c r="B113" s="60" t="str">
        <v>비교 반영</v>
      </c>
      <c r="C113" s="60" t="str">
        <v>다산동</v>
      </c>
      <c r="D113" s="60" t="str">
        <v>아파트 전월세</v>
      </c>
      <c r="E113" s="62">
        <v>869</v>
      </c>
      <c r="F113" s="62">
        <v>0</v>
      </c>
      <c r="G113" s="62">
        <v>212</v>
      </c>
      <c r="H113" s="62">
        <v>657</v>
      </c>
      <c r="I113" s="62">
        <f>G113+H113</f>
        <v>869</v>
      </c>
      <c r="J113" s="62">
        <f>SUM(F113:H113)</f>
        <v>869</v>
      </c>
      <c r="K113" s="62">
        <f>E113-J113</f>
        <v>0</v>
      </c>
      <c r="L113" s="63">
        <v>151860630000</v>
      </c>
      <c r="M113" s="80">
        <v>46509.12</v>
      </c>
      <c r="N113" s="63">
        <v>174753314</v>
      </c>
      <c r="O113" s="63">
        <v>10793982</v>
      </c>
      <c r="P113" s="73">
        <f>IF(I113=0,0,H113/I113)</f>
        <v>0.7560414269275029</v>
      </c>
    </row>
    <row r="114">
      <c r="A114" s="60" t="str">
        <v>2026-06</v>
      </c>
      <c r="B114" s="60" t="str">
        <v>비교 반영</v>
      </c>
      <c r="C114" s="60" t="str">
        <v>다산동</v>
      </c>
      <c r="D114" s="60" t="str">
        <v>오피스텔 매매</v>
      </c>
      <c r="E114" s="62">
        <v>9</v>
      </c>
      <c r="F114" s="62">
        <v>9</v>
      </c>
      <c r="G114" s="62">
        <v>0</v>
      </c>
      <c r="H114" s="62">
        <v>0</v>
      </c>
      <c r="I114" s="62">
        <f>G114+H114</f>
        <v>0</v>
      </c>
      <c r="J114" s="62">
        <f>SUM(F114:H114)</f>
        <v>9</v>
      </c>
      <c r="K114" s="62">
        <f>E114-J114</f>
        <v>0</v>
      </c>
      <c r="L114" s="63">
        <v>2039000000</v>
      </c>
      <c r="M114" s="80">
        <v>314.258</v>
      </c>
      <c r="N114" s="63">
        <v>226555556</v>
      </c>
      <c r="O114" s="63">
        <v>21448923</v>
      </c>
      <c r="P114" s="73">
        <f>IF(I114=0,0,H114/I114)</f>
        <v>0</v>
      </c>
    </row>
    <row r="115">
      <c r="A115" s="60" t="str">
        <v>2026-06</v>
      </c>
      <c r="B115" s="60" t="str">
        <v>비교 반영</v>
      </c>
      <c r="C115" s="60" t="str">
        <v>다산동</v>
      </c>
      <c r="D115" s="60" t="str">
        <v>오피스텔 전월세</v>
      </c>
      <c r="E115" s="62">
        <v>112</v>
      </c>
      <c r="F115" s="62">
        <v>0</v>
      </c>
      <c r="G115" s="62">
        <v>40</v>
      </c>
      <c r="H115" s="62">
        <v>72</v>
      </c>
      <c r="I115" s="62">
        <f>G115+H115</f>
        <v>112</v>
      </c>
      <c r="J115" s="62">
        <f>SUM(F115:H115)</f>
        <v>112</v>
      </c>
      <c r="K115" s="62">
        <f>E115-J115</f>
        <v>0</v>
      </c>
      <c r="L115" s="63">
        <v>10291650000</v>
      </c>
      <c r="M115" s="80">
        <v>3301.05</v>
      </c>
      <c r="N115" s="63">
        <v>91889732</v>
      </c>
      <c r="O115" s="63">
        <v>10306412</v>
      </c>
      <c r="P115" s="73">
        <f>IF(I115=0,0,H115/I115)</f>
        <v>0.6428571428571429</v>
      </c>
    </row>
    <row r="116">
      <c r="A116" s="66" t="str">
        <v>2026-07</v>
      </c>
      <c r="B116" s="66" t="str">
        <v>집계 중</v>
      </c>
      <c r="C116" s="66" t="str">
        <v>다산동</v>
      </c>
      <c r="D116" s="66" t="str">
        <v>공장창고</v>
      </c>
      <c r="E116" s="68">
        <v>7</v>
      </c>
      <c r="F116" s="68">
        <v>7</v>
      </c>
      <c r="G116" s="68">
        <v>0</v>
      </c>
      <c r="H116" s="68">
        <v>0</v>
      </c>
      <c r="I116" s="68">
        <f>G116+H116</f>
        <v>0</v>
      </c>
      <c r="J116" s="68">
        <f>SUM(F116:H116)</f>
        <v>7</v>
      </c>
      <c r="K116" s="68">
        <f>E116-J116</f>
        <v>0</v>
      </c>
      <c r="L116" s="66">
        <v>1235540000</v>
      </c>
      <c r="M116" s="66">
        <v>268.01</v>
      </c>
      <c r="N116" s="66">
        <v>176505714</v>
      </c>
      <c r="O116" s="66">
        <v>15239840</v>
      </c>
      <c r="P116" s="66">
        <f>IF(I116=0,0,H116/I116)</f>
        <v>0</v>
      </c>
    </row>
    <row r="117">
      <c r="A117" s="66" t="str">
        <v>2026-07</v>
      </c>
      <c r="B117" s="66" t="str">
        <v>집계 중</v>
      </c>
      <c r="C117" s="66" t="str">
        <v>다산동</v>
      </c>
      <c r="D117" s="66" t="str">
        <v>다가구 전월세</v>
      </c>
      <c r="E117" s="68">
        <v>52</v>
      </c>
      <c r="F117" s="68">
        <v>0</v>
      </c>
      <c r="G117" s="68">
        <v>20</v>
      </c>
      <c r="H117" s="68">
        <v>32</v>
      </c>
      <c r="I117" s="68">
        <f>G117+H117</f>
        <v>52</v>
      </c>
      <c r="J117" s="68">
        <f>SUM(F117:H117)</f>
        <v>52</v>
      </c>
      <c r="K117" s="68">
        <f>E117-J117</f>
        <v>0</v>
      </c>
      <c r="L117" s="66">
        <v>7726500000</v>
      </c>
      <c r="M117" s="66">
        <v>2863.825</v>
      </c>
      <c r="N117" s="66">
        <v>148586538</v>
      </c>
      <c r="O117" s="66">
        <v>8918893</v>
      </c>
      <c r="P117" s="66">
        <f>IF(I117=0,0,H117/I117)</f>
        <v>0.6153846153846154</v>
      </c>
    </row>
    <row r="118">
      <c r="A118" s="66" t="str">
        <v>2026-07</v>
      </c>
      <c r="B118" s="66" t="str">
        <v>집계 중</v>
      </c>
      <c r="C118" s="66" t="str">
        <v>다산동</v>
      </c>
      <c r="D118" s="66" t="str">
        <v>다세대 매매</v>
      </c>
      <c r="E118" s="68">
        <v>8</v>
      </c>
      <c r="F118" s="68">
        <v>8</v>
      </c>
      <c r="G118" s="68">
        <v>0</v>
      </c>
      <c r="H118" s="68">
        <v>0</v>
      </c>
      <c r="I118" s="68">
        <f>G118+H118</f>
        <v>0</v>
      </c>
      <c r="J118" s="68">
        <f>SUM(F118:H118)</f>
        <v>8</v>
      </c>
      <c r="K118" s="68">
        <f>E118-J118</f>
        <v>0</v>
      </c>
      <c r="L118" s="66">
        <v>2539000000</v>
      </c>
      <c r="M118" s="66">
        <v>435.16</v>
      </c>
      <c r="N118" s="66">
        <v>317375000</v>
      </c>
      <c r="O118" s="66">
        <v>19288051</v>
      </c>
      <c r="P118" s="66">
        <f>IF(I118=0,0,H118/I118)</f>
        <v>0</v>
      </c>
    </row>
    <row r="119">
      <c r="A119" s="66" t="str">
        <v>2026-07</v>
      </c>
      <c r="B119" s="66" t="str">
        <v>집계 중</v>
      </c>
      <c r="C119" s="66" t="str">
        <v>다산동</v>
      </c>
      <c r="D119" s="66" t="str">
        <v>다세대 전월세</v>
      </c>
      <c r="E119" s="68">
        <v>8</v>
      </c>
      <c r="F119" s="68">
        <v>0</v>
      </c>
      <c r="G119" s="68">
        <v>4</v>
      </c>
      <c r="H119" s="68">
        <v>4</v>
      </c>
      <c r="I119" s="68">
        <f>G119+H119</f>
        <v>8</v>
      </c>
      <c r="J119" s="68">
        <f>SUM(F119:H119)</f>
        <v>8</v>
      </c>
      <c r="K119" s="68">
        <f>E119-J119</f>
        <v>0</v>
      </c>
      <c r="L119" s="66">
        <v>740500000</v>
      </c>
      <c r="M119" s="66">
        <v>394.605</v>
      </c>
      <c r="N119" s="66">
        <v>92562500</v>
      </c>
      <c r="O119" s="66">
        <v>6203504</v>
      </c>
      <c r="P119" s="66">
        <f>IF(I119=0,0,H119/I119)</f>
        <v>0.5</v>
      </c>
    </row>
    <row r="120">
      <c r="A120" s="66" t="str">
        <v>2026-07</v>
      </c>
      <c r="B120" s="66" t="str">
        <v>집계 중</v>
      </c>
      <c r="C120" s="66" t="str">
        <v>다산동</v>
      </c>
      <c r="D120" s="66" t="str">
        <v>상가</v>
      </c>
      <c r="E120" s="68">
        <v>3</v>
      </c>
      <c r="F120" s="68">
        <v>3</v>
      </c>
      <c r="G120" s="68">
        <v>0</v>
      </c>
      <c r="H120" s="68">
        <v>0</v>
      </c>
      <c r="I120" s="68">
        <f>G120+H120</f>
        <v>0</v>
      </c>
      <c r="J120" s="68">
        <f>SUM(F120:H120)</f>
        <v>3</v>
      </c>
      <c r="K120" s="68">
        <f>E120-J120</f>
        <v>0</v>
      </c>
      <c r="L120" s="66">
        <v>1120100000</v>
      </c>
      <c r="M120" s="66">
        <v>257.97</v>
      </c>
      <c r="N120" s="66">
        <v>373366667</v>
      </c>
      <c r="O120" s="66">
        <v>14353645</v>
      </c>
      <c r="P120" s="66">
        <f>IF(I120=0,0,H120/I120)</f>
        <v>0</v>
      </c>
    </row>
    <row r="121">
      <c r="A121" s="66" t="str">
        <v>2026-07</v>
      </c>
      <c r="B121" s="66" t="str">
        <v>집계 중</v>
      </c>
      <c r="C121" s="66" t="str">
        <v>다산동</v>
      </c>
      <c r="D121" s="66" t="str">
        <v>아파트 매매</v>
      </c>
      <c r="E121" s="68">
        <v>268</v>
      </c>
      <c r="F121" s="68">
        <v>268</v>
      </c>
      <c r="G121" s="68">
        <v>0</v>
      </c>
      <c r="H121" s="68">
        <v>0</v>
      </c>
      <c r="I121" s="68">
        <f>G121+H121</f>
        <v>0</v>
      </c>
      <c r="J121" s="68">
        <f>SUM(F121:H121)</f>
        <v>268</v>
      </c>
      <c r="K121" s="68">
        <f>E121-J121</f>
        <v>0</v>
      </c>
      <c r="L121" s="66">
        <v>243804400000</v>
      </c>
      <c r="M121" s="66">
        <v>23399.417</v>
      </c>
      <c r="N121" s="66">
        <v>909717910</v>
      </c>
      <c r="O121" s="66">
        <v>34443804</v>
      </c>
      <c r="P121" s="66">
        <f>IF(I121=0,0,H121/I121)</f>
        <v>0</v>
      </c>
    </row>
    <row r="122">
      <c r="A122" s="66" t="str">
        <v>2026-07</v>
      </c>
      <c r="B122" s="66" t="str">
        <v>집계 중</v>
      </c>
      <c r="C122" s="66" t="str">
        <v>다산동</v>
      </c>
      <c r="D122" s="66" t="str">
        <v>아파트 전월세</v>
      </c>
      <c r="E122" s="68">
        <v>456</v>
      </c>
      <c r="F122" s="68">
        <v>0</v>
      </c>
      <c r="G122" s="68">
        <v>206</v>
      </c>
      <c r="H122" s="68">
        <v>250</v>
      </c>
      <c r="I122" s="68">
        <f>G122+H122</f>
        <v>456</v>
      </c>
      <c r="J122" s="68">
        <f>SUM(F122:H122)</f>
        <v>456</v>
      </c>
      <c r="K122" s="68">
        <f>E122-J122</f>
        <v>0</v>
      </c>
      <c r="L122" s="66">
        <v>137978790000</v>
      </c>
      <c r="M122" s="66">
        <v>31160.839</v>
      </c>
      <c r="N122" s="66">
        <v>302585066</v>
      </c>
      <c r="O122" s="66">
        <v>14637867</v>
      </c>
      <c r="P122" s="66">
        <f>IF(I122=0,0,H122/I122)</f>
        <v>0.5482456140350878</v>
      </c>
    </row>
    <row r="123">
      <c r="A123" s="66" t="str">
        <v>2026-07</v>
      </c>
      <c r="B123" s="66" t="str">
        <v>집계 중</v>
      </c>
      <c r="C123" s="66" t="str">
        <v>다산동</v>
      </c>
      <c r="D123" s="66" t="str">
        <v>오피스텔 매매</v>
      </c>
      <c r="E123" s="68">
        <v>9</v>
      </c>
      <c r="F123" s="68">
        <v>9</v>
      </c>
      <c r="G123" s="68">
        <v>0</v>
      </c>
      <c r="H123" s="68">
        <v>0</v>
      </c>
      <c r="I123" s="68">
        <f>G123+H123</f>
        <v>0</v>
      </c>
      <c r="J123" s="68">
        <f>SUM(F123:H123)</f>
        <v>9</v>
      </c>
      <c r="K123" s="68">
        <f>E123-J123</f>
        <v>0</v>
      </c>
      <c r="L123" s="66">
        <v>1487000000</v>
      </c>
      <c r="M123" s="66">
        <v>263.408</v>
      </c>
      <c r="N123" s="66">
        <v>165222222</v>
      </c>
      <c r="O123" s="66">
        <v>18661932</v>
      </c>
      <c r="P123" s="66">
        <f>IF(I123=0,0,H123/I123)</f>
        <v>0</v>
      </c>
    </row>
    <row r="124">
      <c r="A124" s="66" t="str">
        <v>2026-07</v>
      </c>
      <c r="B124" s="66" t="str">
        <v>집계 중</v>
      </c>
      <c r="C124" s="66" t="str">
        <v>다산동</v>
      </c>
      <c r="D124" s="66" t="str">
        <v>오피스텔 전월세</v>
      </c>
      <c r="E124" s="68">
        <v>96</v>
      </c>
      <c r="F124" s="68">
        <v>0</v>
      </c>
      <c r="G124" s="68">
        <v>29</v>
      </c>
      <c r="H124" s="68">
        <v>67</v>
      </c>
      <c r="I124" s="68">
        <f>G124+H124</f>
        <v>96</v>
      </c>
      <c r="J124" s="68">
        <f>SUM(F124:H124)</f>
        <v>96</v>
      </c>
      <c r="K124" s="68">
        <f>E124-J124</f>
        <v>0</v>
      </c>
      <c r="L124" s="66">
        <v>8696000000</v>
      </c>
      <c r="M124" s="66">
        <v>3083.5</v>
      </c>
      <c r="N124" s="66">
        <v>90583333</v>
      </c>
      <c r="O124" s="66">
        <v>9322882</v>
      </c>
      <c r="P124" s="66">
        <f>IF(I124=0,0,H124/I124)</f>
        <v>0.6979166666666666</v>
      </c>
    </row>
  </sheetData>
  <autoFilter ref="A6:P124"/>
  <mergeCells count="4">
    <mergeCell ref="A1:P1"/>
    <mergeCell ref="A2:P2"/>
    <mergeCell ref="A3:P3"/>
    <mergeCell ref="A4:P4"/>
  </mergeCells>
  <pageMargins bottom="0.5" footer="0.3" header="0.3" left="0.4" right="0.4" top="0.5"/>
  <ignoredErrors>
    <ignoredError numberStoredAsText="1" sqref="A1:P124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cols>
    <col min="1" max="1" width="24.83203125" customWidth="1"/>
    <col min="2" max="2" width="55.83203125" customWidth="1"/>
    <col min="3" max="3" width="62.83203125" customWidth="1"/>
  </cols>
  <sheetData>
    <row r="1" ht="32" customHeight="1">
      <c r="A1" s="45" t="str">
        <v>부동산별 실거래 흐름 분석 리포트</v>
      </c>
      <c r="B1" s="45" t="str">
        <v/>
      </c>
      <c r="C1" s="45" t="str">
        <v/>
      </c>
    </row>
    <row r="2" ht="24" customHeight="1">
      <c r="A2" s="46" t="str">
        <v>비교 반영 기준, 실제 비교기간, 신호 임계값과 원자료 범위를 명시합니다.</v>
      </c>
      <c r="B2" s="46" t="str">
        <v/>
      </c>
      <c r="C2" s="46" t="str">
        <v/>
      </c>
    </row>
    <row r="3" ht="20" customHeight="1">
      <c r="A3" s="47" t="str">
        <v>지역 경기 남양주시 다산동 · 유형 전체 부동산 · 조회기간 2025-08 ~ 2026-07</v>
      </c>
      <c r="B3" s="47" t="str">
        <v/>
      </c>
      <c r="C3" s="47" t="str">
        <v/>
      </c>
    </row>
    <row r="4" ht="20" customHeight="1">
      <c r="A4" s="47" t="str">
        <v>데이터 업데이트 2026-08-17 08:40 · 취소거래 제외 · 물건 소재지 기준</v>
      </c>
      <c r="B4" s="47" t="str">
        <v/>
      </c>
      <c r="C4" s="47" t="str">
        <v/>
      </c>
    </row>
    <row r="5" ht="8" customHeight="1"/>
    <row r="6" ht="28" customHeight="1">
      <c r="A6" s="56" t="str">
        <v>항목</v>
      </c>
      <c r="B6" s="56" t="str">
        <v>값</v>
      </c>
      <c r="C6" s="56" t="str">
        <v>설명</v>
      </c>
    </row>
    <row r="7">
      <c r="A7" s="60" t="str">
        <v>최근 비교기간 월수</v>
      </c>
      <c r="B7" s="62">
        <v>3</v>
      </c>
      <c r="C7" s="60" t="str">
        <v>최근 비교기간 3개월 (2026-04~2026-06)</v>
      </c>
    </row>
    <row r="8">
      <c r="A8" s="60" t="str">
        <v>직전 비교기간 월수</v>
      </c>
      <c r="B8" s="62">
        <v>3</v>
      </c>
      <c r="C8" s="60" t="str">
        <v>직전 비교기간 3개월 (2026-01~2026-03)</v>
      </c>
    </row>
    <row r="9">
      <c r="A9" s="60" t="str">
        <v>표시기간 월수</v>
      </c>
      <c r="B9" s="62">
        <v>12</v>
      </c>
      <c r="C9" s="60" t="str">
        <v>데이터 생성월 제외 · 2025-08~2026-07</v>
      </c>
    </row>
    <row r="10">
      <c r="A10" s="60" t="str">
        <v>비교 반영월 수</v>
      </c>
      <c r="B10" s="62">
        <v>11</v>
      </c>
      <c r="C10" s="60" t="str">
        <v>계약월 기준 · 월말 이후 30일이 지난 월만 비교 반영</v>
      </c>
    </row>
    <row r="11">
      <c r="A11" s="60" t="str">
        <v>집계 중 월 수</v>
      </c>
      <c r="B11" s="62">
        <v>1</v>
      </c>
      <c r="C11" s="60" t="str">
        <v>집계 중 월 (2026-07, 비교 계산 제외)</v>
      </c>
    </row>
    <row r="12">
      <c r="A12" s="60" t="str">
        <v>일반 거래량 신호</v>
      </c>
      <c r="B12" s="73">
        <v>0.05</v>
      </c>
      <c r="C12" s="60" t="str">
        <v>최근/직전 비교기간 거래량 변화율 ±5%</v>
      </c>
    </row>
    <row r="13">
      <c r="A13" s="60" t="str">
        <v>일반 점유율 신호</v>
      </c>
      <c r="B13" s="73">
        <v>0.003</v>
      </c>
      <c r="C13" s="60" t="str">
        <v>점유율 변화 ±0.3%p</v>
      </c>
    </row>
    <row r="14">
      <c r="A14" s="60" t="str">
        <v>강한 거래량 신호</v>
      </c>
      <c r="B14" s="73">
        <v>0.1</v>
      </c>
      <c r="C14" s="60" t="str">
        <v>거래량 변화율 절대값 10% 이상</v>
      </c>
    </row>
    <row r="15">
      <c r="A15" s="60" t="str">
        <v>강한 점유율 신호</v>
      </c>
      <c r="B15" s="73">
        <v>0.01</v>
      </c>
      <c r="C15" s="60" t="str">
        <v>점유율 변화 절대값 1.0%p 이상</v>
      </c>
    </row>
    <row r="16">
      <c r="A16" s="60" t="str">
        <v>유효 표본</v>
      </c>
      <c r="B16" s="60" t="str">
        <v>max(30건, 최근 비교기간 전체거래의 0.5%)</v>
      </c>
      <c r="C16" s="60" t="str">
        <v>소수 거래 유형의 과도한 변화율 해석 방지</v>
      </c>
    </row>
    <row r="17">
      <c r="A17" s="60" t="str">
        <v>분석 지역</v>
      </c>
      <c r="B17" s="60" t="str">
        <v>경기 남양주시 다산동</v>
      </c>
      <c r="C17" s="60" t="str">
        <v>PPT·Word는 하위지역 TOP10, Excel은 전체 하위지역 세부 집계</v>
      </c>
    </row>
    <row r="18">
      <c r="A18" s="60" t="str">
        <v>선택 유형</v>
      </c>
      <c r="B18" s="60" t="str">
        <v>전체 부동산</v>
      </c>
      <c r="C18" s="60" t="str">
        <v>종합 전환 분석은 전체 유형 기준이 가장 유효</v>
      </c>
    </row>
    <row r="19">
      <c r="A19" s="60" t="str">
        <v>표시기간</v>
      </c>
      <c r="B19" s="60" t="str">
        <v>2025-08~2026-07</v>
      </c>
      <c r="C19" s="60" t="str">
        <v>집계 중 월을 포함할 수 있음</v>
      </c>
    </row>
    <row r="20">
      <c r="A20" s="60" t="str">
        <v>전체 비교기간</v>
      </c>
      <c r="B20" s="60" t="str">
        <v>2025-08~2026-06</v>
      </c>
      <c r="C20" s="60" t="str">
        <v>최근 거래 수준·고점근접도 기준</v>
      </c>
    </row>
    <row r="21">
      <c r="A21" s="60" t="str">
        <v>최근 비교기간</v>
      </c>
      <c r="B21" s="60" t="str">
        <v>2026-04~2026-06</v>
      </c>
      <c r="C21" s="60" t="str">
        <v>거래량·점유율·전환 신호의 기준 기간</v>
      </c>
    </row>
    <row r="22">
      <c r="A22" s="60" t="str">
        <v>직전 비교기간</v>
      </c>
      <c r="B22" s="60" t="str">
        <v>2026-01~2026-03</v>
      </c>
      <c r="C22" s="60" t="str">
        <v>최근 비교기간 직전의 같은 길이 구간</v>
      </c>
    </row>
    <row r="23">
      <c r="A23" s="60" t="str">
        <v>집계 중 월</v>
      </c>
      <c r="B23" s="60" t="str">
        <v>2026-07</v>
      </c>
      <c r="C23" s="60" t="str">
        <v>차트 표시, 비교 계산 제외</v>
      </c>
    </row>
    <row r="24">
      <c r="A24" s="60" t="str">
        <v>최근 거래 수준</v>
      </c>
      <c r="B24" s="60" t="str">
        <v>최근 비교기간 3개월 (2026-04~2026-06) 월평균 ÷ 전체 비교기간 월평균 (2025-08~2026-06) × 100</v>
      </c>
      <c r="C24" s="60" t="str">
        <v>115 이상 고수준, 105 이상 평균상회, 95 이상 평균권, 85 이상 평균하회</v>
      </c>
    </row>
    <row r="25">
      <c r="A25" s="60" t="str">
        <v>거래방식</v>
      </c>
      <c r="B25" s="60" t="str">
        <v>매매 / 전세 / 월세</v>
      </c>
      <c r="C25" s="60" t="str">
        <v>월세금액이 0보다 크면 월세, 그 외 임대는 전세</v>
      </c>
    </row>
    <row r="26">
      <c r="A26" s="60" t="str">
        <v>월세화</v>
      </c>
      <c r="B26" s="60" t="str">
        <v>월세 ÷ (전세+월세)</v>
      </c>
      <c r="C26" s="60" t="str">
        <v>전체 월세비중과 구분해 임대 내부 변화 측정</v>
      </c>
    </row>
    <row r="27">
      <c r="A27" s="60" t="str">
        <v>집계 원자료</v>
      </c>
      <c r="B27" s="60" t="str">
        <v>월×하위지역×부동산유형</v>
      </c>
      <c r="C27" s="60" t="str">
        <v>계약 1건 단위 원천 신고자료가 아닌 분석 집계 원자료</v>
      </c>
    </row>
    <row r="28">
      <c r="A28" s="60" t="str">
        <v>데이터 생성시각</v>
      </c>
      <c r="B28" s="60" t="str">
        <v>2026-08-17T08:40:47+09:00</v>
      </c>
      <c r="C28" s="60" t="str">
        <v>국토교통부 실거래 신고 자료 기반</v>
      </c>
    </row>
    <row r="29">
      <c r="A29" s="60" t="str">
        <v>원문 분석 화면</v>
      </c>
      <c r="B29" s="81" t="str">
        <v>https://easyautomation.co.kr/realty/real-transactions/property-analysis?cancelled=exclude&amp;category=all&amp;city=41360&amp;dong=41360%3A%EB%8B%A4%EC%82%B0%EB%8F%99&amp;level=dong&amp;metro=41&amp;startMonth=2025-08&amp;endMonth=2026-07</v>
      </c>
      <c r="C29" s="60" t="str">
        <v>동일 필터의 관리자/웹 분석 화면</v>
      </c>
    </row>
  </sheetData>
  <autoFilter ref="A6:C29"/>
  <mergeCells count="4">
    <mergeCell ref="A1:C1"/>
    <mergeCell ref="A2:C2"/>
    <mergeCell ref="A3:C3"/>
    <mergeCell ref="A4:C4"/>
  </mergeCells>
  <hyperlinks>
    <hyperlink ref="B29" r:id="rId1"/>
  </hyperlinks>
  <pageMargins bottom="0.5" footer="0.3" header="0.3" left="0.4" right="0.4" top="0.5"/>
  <ignoredErrors>
    <ignoredError numberStoredAsText="1" sqref="A1:C2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cols>
    <col min="1" max="1" width="10.83203125" customWidth="1"/>
    <col min="2" max="2" width="28.83203125" customWidth="1"/>
    <col min="3" max="3" width="24.83203125" customWidth="1"/>
    <col min="4" max="4" width="14.83203125" customWidth="1"/>
    <col min="5" max="5" width="18.83203125" customWidth="1"/>
    <col min="6" max="6" width="18.83203125" customWidth="1"/>
    <col min="7" max="7" width="18.83203125" customWidth="1"/>
    <col min="8" max="8" width="14.83203125" customWidth="1"/>
    <col min="9" max="9" width="22.83203125" customWidth="1"/>
  </cols>
  <sheetData>
    <row r="1" ht="26" customHeight="1">
      <c r="A1" s="24" t="str">
        <v>경기 남양주시 다산동 당월 주요단지 가격변동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선택 기준월과 직전월의 단지·전용면적별 평균 자체 산출 시세 비교</v>
      </c>
    </row>
    <row r="4" ht="8" customHeight="1"/>
    <row r="5" ht="24" customHeight="1">
      <c r="A5" s="25" t="str">
        <v>구분</v>
      </c>
      <c r="B5" s="25" t="str">
        <v>단지명</v>
      </c>
      <c r="C5" s="25" t="str">
        <v>지역</v>
      </c>
      <c r="D5" s="25" t="str">
        <v>전용면적(㎡)</v>
      </c>
      <c r="E5" s="25" t="str">
        <v>이전 평균가(원)</v>
      </c>
      <c r="F5" s="25" t="str">
        <v>현재 평균가(원)</v>
      </c>
      <c r="G5" s="25" t="str">
        <v>변동액(원)</v>
      </c>
      <c r="H5" s="25" t="str">
        <v>변동률(%)</v>
      </c>
      <c r="I5" s="25" t="str">
        <v>비교 기준</v>
      </c>
    </row>
    <row r="6">
      <c r="A6" s="23" t="str">
        <v>매매</v>
      </c>
      <c r="B6" s="23" t="str">
        <v>다산자이폴라리스</v>
      </c>
      <c r="C6" s="23" t="str">
        <v>경기 남양주시 다산동</v>
      </c>
      <c r="D6" s="27">
        <v>84.977</v>
      </c>
      <c r="E6" s="26">
        <v>998333333</v>
      </c>
      <c r="F6" s="26">
        <v>1089000000</v>
      </c>
      <c r="G6" s="26">
        <v>90666667</v>
      </c>
      <c r="H6" s="28">
        <v>9.081803041429652</v>
      </c>
      <c r="I6" s="23" t="str">
        <v>2026.07 평균 · 2026.06 대비</v>
      </c>
    </row>
    <row r="7">
      <c r="A7" s="23" t="str">
        <v>매매</v>
      </c>
      <c r="B7" s="23" t="str">
        <v>다산 펜테리움 리버테라스 Ⅰ</v>
      </c>
      <c r="C7" s="23" t="str">
        <v>경기 남양주시 다산동</v>
      </c>
      <c r="D7" s="27">
        <v>84.9527</v>
      </c>
      <c r="E7" s="26">
        <v>953750000</v>
      </c>
      <c r="F7" s="26">
        <v>1077750000</v>
      </c>
      <c r="G7" s="26">
        <v>124000000</v>
      </c>
      <c r="H7" s="28">
        <v>13.001310615989514</v>
      </c>
      <c r="I7" s="23" t="str">
        <v>2026.07 평균 · 2026.06 대비</v>
      </c>
    </row>
    <row r="8">
      <c r="A8" s="23" t="str">
        <v>매매</v>
      </c>
      <c r="B8" s="23" t="str">
        <v>다산한양수자인리버파크</v>
      </c>
      <c r="C8" s="23" t="str">
        <v>경기 남양주시 다산동</v>
      </c>
      <c r="D8" s="27">
        <v>97.6738</v>
      </c>
      <c r="E8" s="26">
        <v>970000000</v>
      </c>
      <c r="F8" s="26">
        <v>1060000000</v>
      </c>
      <c r="G8" s="26">
        <v>90000000</v>
      </c>
      <c r="H8" s="28">
        <v>9.278350515463918</v>
      </c>
      <c r="I8" s="23" t="str">
        <v>2026.07 평균 · 2026.06 대비</v>
      </c>
    </row>
    <row r="9">
      <c r="A9" s="23" t="str">
        <v>매매</v>
      </c>
      <c r="B9" s="23" t="str">
        <v>다산한강반도유보라</v>
      </c>
      <c r="C9" s="23" t="str">
        <v>경기 남양주시 다산동</v>
      </c>
      <c r="D9" s="27">
        <v>84.9802</v>
      </c>
      <c r="E9" s="26">
        <v>903571429</v>
      </c>
      <c r="F9" s="26">
        <v>997500000</v>
      </c>
      <c r="G9" s="26">
        <v>93928571</v>
      </c>
      <c r="H9" s="28">
        <v>10.39525686463466</v>
      </c>
      <c r="I9" s="23" t="str">
        <v>2026.07 평균 · 2026.06 대비</v>
      </c>
    </row>
    <row r="10">
      <c r="A10" s="23" t="str">
        <v>매매</v>
      </c>
      <c r="B10" s="23" t="str">
        <v>플루리움4,5단지</v>
      </c>
      <c r="C10" s="23" t="str">
        <v>경기 남양주시 다산동</v>
      </c>
      <c r="D10" s="27">
        <v>162.454</v>
      </c>
      <c r="E10" s="26">
        <v>750000000</v>
      </c>
      <c r="F10" s="26">
        <v>850000000</v>
      </c>
      <c r="G10" s="26">
        <v>100000000</v>
      </c>
      <c r="H10" s="28">
        <v>13.333333333333334</v>
      </c>
      <c r="I10" s="23" t="str">
        <v>2026.07 평균 · 2026.06 대비</v>
      </c>
    </row>
    <row r="11">
      <c r="A11" s="23" t="str">
        <v>매매</v>
      </c>
      <c r="B11" s="23" t="str">
        <v>다산자연앤e편한세상3차</v>
      </c>
      <c r="C11" s="23" t="str">
        <v>경기 남양주시 다산동</v>
      </c>
      <c r="D11" s="27">
        <v>51.9993</v>
      </c>
      <c r="E11" s="26">
        <v>717000000</v>
      </c>
      <c r="F11" s="26">
        <v>826500000</v>
      </c>
      <c r="G11" s="26">
        <v>109500000</v>
      </c>
      <c r="H11" s="28">
        <v>15.271966527196653</v>
      </c>
      <c r="I11" s="23" t="str">
        <v>2026.07 평균 · 2026.06 대비</v>
      </c>
    </row>
    <row r="12">
      <c r="A12" s="23" t="str">
        <v>매매</v>
      </c>
      <c r="B12" s="23" t="str">
        <v>다산리버펠리체2단지</v>
      </c>
      <c r="C12" s="23" t="str">
        <v>경기 남양주시 다산동</v>
      </c>
      <c r="D12" s="27">
        <v>84.9826</v>
      </c>
      <c r="E12" s="26">
        <v>620000000</v>
      </c>
      <c r="F12" s="26">
        <v>697500000</v>
      </c>
      <c r="G12" s="26">
        <v>77500000</v>
      </c>
      <c r="H12" s="28">
        <v>12.5</v>
      </c>
      <c r="I12" s="23" t="str">
        <v>2026.07 평균 · 2026.06 대비</v>
      </c>
    </row>
    <row r="13">
      <c r="A13" s="23" t="str">
        <v>전세</v>
      </c>
      <c r="B13" s="23" t="str">
        <v>다산펜테리움리버테라스Ⅱ</v>
      </c>
      <c r="C13" s="23" t="str">
        <v>경기 남양주시 다산동</v>
      </c>
      <c r="D13" s="27">
        <v>84.8937</v>
      </c>
      <c r="E13" s="26">
        <v>500000000</v>
      </c>
      <c r="F13" s="26">
        <v>640000000</v>
      </c>
      <c r="G13" s="26">
        <v>140000000</v>
      </c>
      <c r="H13" s="28">
        <v>28.000000000000004</v>
      </c>
      <c r="I13" s="23" t="str">
        <v>2026.07 평균 · 2026.06 대비</v>
      </c>
    </row>
    <row r="14">
      <c r="A14" s="23" t="str">
        <v>전세</v>
      </c>
      <c r="B14" s="23" t="str">
        <v>플루리움1단지</v>
      </c>
      <c r="C14" s="23" t="str">
        <v>경기 남양주시 다산동</v>
      </c>
      <c r="D14" s="27">
        <v>162.454</v>
      </c>
      <c r="E14" s="26">
        <v>540000000</v>
      </c>
      <c r="F14" s="26">
        <v>640000000</v>
      </c>
      <c r="G14" s="26">
        <v>100000000</v>
      </c>
      <c r="H14" s="28">
        <v>18.51851851851852</v>
      </c>
      <c r="I14" s="23" t="str">
        <v>2026.07 평균 · 2026.06 대비</v>
      </c>
    </row>
    <row r="15">
      <c r="A15" s="23" t="str">
        <v>전세</v>
      </c>
      <c r="B15" s="23" t="str">
        <v>e편한세상 다산</v>
      </c>
      <c r="C15" s="23" t="str">
        <v>경기 남양주시 다산동</v>
      </c>
      <c r="D15" s="27">
        <v>84.96</v>
      </c>
      <c r="E15" s="26">
        <v>552733333</v>
      </c>
      <c r="F15" s="26">
        <v>632000000</v>
      </c>
      <c r="G15" s="26">
        <v>79266667</v>
      </c>
      <c r="H15" s="28">
        <v>14.340851594705613</v>
      </c>
      <c r="I15" s="23" t="str">
        <v>2026.07 평균 · 2026.06 대비</v>
      </c>
    </row>
    <row r="16">
      <c r="A16" s="23" t="str">
        <v>전세</v>
      </c>
      <c r="B16" s="23" t="str">
        <v>다산 이편한세상자이</v>
      </c>
      <c r="C16" s="23" t="str">
        <v>경기 남양주시 다산동</v>
      </c>
      <c r="D16" s="27">
        <v>59.98</v>
      </c>
      <c r="E16" s="26">
        <v>424928571</v>
      </c>
      <c r="F16" s="26">
        <v>556000000</v>
      </c>
      <c r="G16" s="26">
        <v>131071429</v>
      </c>
      <c r="H16" s="28">
        <v>30.84552038747237</v>
      </c>
      <c r="I16" s="23" t="str">
        <v>2026.07 평균 · 2026.06 대비</v>
      </c>
    </row>
    <row r="17">
      <c r="A17" s="23" t="str">
        <v>전세</v>
      </c>
      <c r="B17" s="23" t="str">
        <v>다산푸르지오</v>
      </c>
      <c r="C17" s="23" t="str">
        <v>경기 남양주시 다산동</v>
      </c>
      <c r="D17" s="27">
        <v>59.5591</v>
      </c>
      <c r="E17" s="26">
        <v>427500000</v>
      </c>
      <c r="F17" s="26">
        <v>540000000</v>
      </c>
      <c r="G17" s="26">
        <v>112500000</v>
      </c>
      <c r="H17" s="28">
        <v>26.31578947368421</v>
      </c>
      <c r="I17" s="23" t="str">
        <v>2026.07 평균 · 2026.06 대비</v>
      </c>
    </row>
    <row r="18">
      <c r="A18" s="23" t="str">
        <v>전세</v>
      </c>
      <c r="B18" s="23" t="str">
        <v>다산반도유보라메이플타운</v>
      </c>
      <c r="C18" s="23" t="str">
        <v>경기 남양주시 다산동</v>
      </c>
      <c r="D18" s="27">
        <v>82.1967</v>
      </c>
      <c r="E18" s="26">
        <v>461918000</v>
      </c>
      <c r="F18" s="26">
        <v>532900000</v>
      </c>
      <c r="G18" s="26">
        <v>70982000</v>
      </c>
      <c r="H18" s="28">
        <v>15.366796704176933</v>
      </c>
      <c r="I18" s="23" t="str">
        <v>2026.07 평균 · 2026.06 대비</v>
      </c>
    </row>
    <row r="19">
      <c r="A19" s="23" t="str">
        <v>전세</v>
      </c>
      <c r="B19" s="23" t="str">
        <v>한화꿈에그린</v>
      </c>
      <c r="C19" s="23" t="str">
        <v>경기 남양주시 다산동</v>
      </c>
      <c r="D19" s="27">
        <v>84.921</v>
      </c>
      <c r="E19" s="26">
        <v>410000000</v>
      </c>
      <c r="F19" s="26">
        <v>480000000</v>
      </c>
      <c r="G19" s="26">
        <v>70000000</v>
      </c>
      <c r="H19" s="28">
        <v>17.073170731707318</v>
      </c>
      <c r="I19" s="23" t="str">
        <v>2026.07 평균 · 2026.06 대비</v>
      </c>
    </row>
    <row r="20">
      <c r="A20" s="23" t="str">
        <v>전세</v>
      </c>
      <c r="B20" s="23" t="str">
        <v>다산한신휴플러스</v>
      </c>
      <c r="C20" s="23" t="str">
        <v>경기 남양주시 다산동</v>
      </c>
      <c r="D20" s="27">
        <v>84.96</v>
      </c>
      <c r="E20" s="26">
        <v>310000000</v>
      </c>
      <c r="F20" s="26">
        <v>380000000</v>
      </c>
      <c r="G20" s="26">
        <v>70000000</v>
      </c>
      <c r="H20" s="28">
        <v>22.58064516129032</v>
      </c>
      <c r="I20" s="23" t="str">
        <v>2026.07 평균 · 2026.06 대비</v>
      </c>
    </row>
  </sheetData>
  <autoFilter ref="A5:I20"/>
  <mergeCells count="1">
    <mergeCell ref="A1:I1"/>
  </mergeCells>
  <ignoredErrors>
    <ignoredError numberStoredAsText="1" sqref="A1:I2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/>
  </sheetViews>
  <cols>
    <col min="1" max="1" width="16.83203125" customWidth="1"/>
    <col min="2" max="2" width="18.83203125" customWidth="1"/>
    <col min="3" max="3" width="14.83203125" customWidth="1"/>
    <col min="4" max="4" width="18.83203125" customWidth="1"/>
    <col min="5" max="5" width="14.83203125" customWidth="1"/>
    <col min="6" max="6" width="18.83203125" customWidth="1"/>
  </cols>
  <sheetData>
    <row r="1" ht="26" customHeight="1">
      <c r="A1" s="24" t="str">
        <v>경기 남양주시 다산동 주간 아파트 시세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법정동 선택 · 상위 시군구 경기 남양주시 기준 · 2026-08-10 최신 주간 · 매매와 전세 개별 축 분석</v>
      </c>
    </row>
    <row r="4" ht="8" customHeight="1"/>
    <row r="5" ht="24" customHeight="1">
      <c r="A5" s="25" t="str">
        <v>주차 ID</v>
      </c>
      <c r="B5" s="25" t="str">
        <v>주차</v>
      </c>
      <c r="C5" s="25" t="str">
        <v>매매지수</v>
      </c>
      <c r="D5" s="25" t="str">
        <v>매매 변동률(%)</v>
      </c>
      <c r="E5" s="25" t="str">
        <v>전세지수</v>
      </c>
      <c r="F5" s="25" t="str">
        <v>전세 변동률(%)</v>
      </c>
    </row>
    <row r="6">
      <c r="A6" s="23" t="str">
        <v>202533</v>
      </c>
      <c r="B6" s="23" t="str">
        <v>2025-08-11</v>
      </c>
      <c r="C6" s="28">
        <v>95.7998083351008</v>
      </c>
      <c r="E6" s="28">
        <v>93.6371712889712</v>
      </c>
    </row>
    <row r="7">
      <c r="A7" s="23" t="str">
        <v>202534</v>
      </c>
      <c r="B7" s="23" t="str">
        <v>2025-08-18</v>
      </c>
      <c r="C7" s="28">
        <v>95.8171285976183</v>
      </c>
      <c r="D7" s="28">
        <v>0.018079642139690044</v>
      </c>
      <c r="E7" s="28">
        <v>93.7038380563421</v>
      </c>
      <c r="F7" s="28">
        <v>0.07119690444850058</v>
      </c>
    </row>
    <row r="8">
      <c r="A8" s="23" t="str">
        <v>202535</v>
      </c>
      <c r="B8" s="23" t="str">
        <v>2025-08-25</v>
      </c>
      <c r="C8" s="28">
        <v>95.8570654840907</v>
      </c>
      <c r="D8" s="28">
        <v>0.04168032068683214</v>
      </c>
      <c r="E8" s="28">
        <v>93.7794460282747</v>
      </c>
      <c r="F8" s="28">
        <v>0.08068823380227297</v>
      </c>
    </row>
    <row r="9">
      <c r="A9" s="23" t="str">
        <v>202536</v>
      </c>
      <c r="B9" s="23" t="str">
        <v>2025-09-01</v>
      </c>
      <c r="C9" s="28">
        <v>95.8715253155553</v>
      </c>
      <c r="D9" s="28">
        <v>0.01508478419569581</v>
      </c>
      <c r="E9" s="28">
        <v>93.8362743141974</v>
      </c>
      <c r="F9" s="28">
        <v>0.0605978050942646</v>
      </c>
    </row>
    <row r="10">
      <c r="A10" s="23" t="str">
        <v>202537</v>
      </c>
      <c r="B10" s="23" t="str">
        <v>2025-09-08</v>
      </c>
      <c r="C10" s="28">
        <v>95.898181827271</v>
      </c>
      <c r="D10" s="28">
        <v>0.027804409732667956</v>
      </c>
      <c r="E10" s="28">
        <v>93.9073165324111</v>
      </c>
      <c r="F10" s="28">
        <v>0.07570869446056339</v>
      </c>
    </row>
    <row r="11">
      <c r="A11" s="23" t="str">
        <v>202538</v>
      </c>
      <c r="B11" s="23" t="str">
        <v>2025-09-15</v>
      </c>
      <c r="C11" s="28">
        <v>95.9056443817212</v>
      </c>
      <c r="D11" s="28">
        <v>0.007781747586865784</v>
      </c>
      <c r="E11" s="28">
        <v>93.9620957997311</v>
      </c>
      <c r="F11" s="28">
        <v>0.058333332633453416</v>
      </c>
    </row>
    <row r="12">
      <c r="A12" s="23" t="str">
        <v>202539</v>
      </c>
      <c r="B12" s="23" t="str">
        <v>2025-09-22</v>
      </c>
      <c r="C12" s="28">
        <v>95.9288468832494</v>
      </c>
      <c r="D12" s="28">
        <v>0.024193051074083982</v>
      </c>
      <c r="E12" s="28">
        <v>94.0280354179707</v>
      </c>
      <c r="F12" s="28">
        <v>0.07017682787764379</v>
      </c>
    </row>
    <row r="13">
      <c r="A13" s="23" t="str">
        <v>202540</v>
      </c>
      <c r="B13" s="23" t="str">
        <v>2025-09-29</v>
      </c>
      <c r="C13" s="28">
        <v>95.9513654915748</v>
      </c>
      <c r="D13" s="28">
        <v>0.023474282300917082</v>
      </c>
      <c r="E13" s="28">
        <v>94.1187963015528</v>
      </c>
      <c r="F13" s="28">
        <v>0.09652534287105663</v>
      </c>
    </row>
    <row r="14">
      <c r="A14" s="23" t="str">
        <v>202542</v>
      </c>
      <c r="B14" s="23" t="str">
        <v>2025-10-13</v>
      </c>
      <c r="C14" s="28">
        <v>95.9937691864632</v>
      </c>
      <c r="D14" s="28">
        <v>0.04419290405213161</v>
      </c>
      <c r="E14" s="28">
        <v>94.2087205763558</v>
      </c>
      <c r="F14" s="28">
        <v>0.09554337532631241</v>
      </c>
    </row>
    <row r="15">
      <c r="A15" s="23" t="str">
        <v>202543</v>
      </c>
      <c r="B15" s="23" t="str">
        <v>2025-10-20</v>
      </c>
      <c r="C15" s="28">
        <v>96.0496889575512</v>
      </c>
      <c r="D15" s="28">
        <v>0.05825354245583281</v>
      </c>
      <c r="E15" s="28">
        <v>94.3007954177372</v>
      </c>
      <c r="F15" s="28">
        <v>0.09773494514955239</v>
      </c>
    </row>
    <row r="16">
      <c r="A16" s="23" t="str">
        <v>202544</v>
      </c>
      <c r="B16" s="23" t="str">
        <v>2025-10-27</v>
      </c>
      <c r="C16" s="28">
        <v>96.1234808808815</v>
      </c>
      <c r="D16" s="28">
        <v>0.07682682175360611</v>
      </c>
      <c r="E16" s="28">
        <v>94.4095039640866</v>
      </c>
      <c r="F16" s="28">
        <v>0.11527850413968199</v>
      </c>
    </row>
    <row r="17">
      <c r="A17" s="23" t="str">
        <v>202545</v>
      </c>
      <c r="B17" s="23" t="str">
        <v>2025-11-03</v>
      </c>
      <c r="C17" s="28">
        <v>96.2119483793987</v>
      </c>
      <c r="D17" s="28">
        <v>0.09203526308709797</v>
      </c>
      <c r="E17" s="28">
        <v>94.5299157911554</v>
      </c>
      <c r="F17" s="28">
        <v>0.12754206092917553</v>
      </c>
    </row>
    <row r="18">
      <c r="A18" s="23" t="str">
        <v>202546</v>
      </c>
      <c r="B18" s="23" t="str">
        <v>2025-11-10</v>
      </c>
      <c r="C18" s="28">
        <v>96.2856802297342</v>
      </c>
      <c r="D18" s="28">
        <v>0.07663481675346251</v>
      </c>
      <c r="E18" s="28">
        <v>94.6970420867305</v>
      </c>
      <c r="F18" s="28">
        <v>0.17679725426216208</v>
      </c>
    </row>
    <row r="19">
      <c r="A19" s="23" t="str">
        <v>202547</v>
      </c>
      <c r="B19" s="23" t="str">
        <v>2025-11-17</v>
      </c>
      <c r="C19" s="28">
        <v>96.3487851078658</v>
      </c>
      <c r="D19" s="28">
        <v>0.06553921411889263</v>
      </c>
      <c r="E19" s="28">
        <v>94.8477422799811</v>
      </c>
      <c r="F19" s="28">
        <v>0.1591392824208615</v>
      </c>
    </row>
    <row r="20">
      <c r="A20" s="23" t="str">
        <v>202548</v>
      </c>
      <c r="B20" s="23" t="str">
        <v>2025-11-24</v>
      </c>
      <c r="C20" s="28">
        <v>96.4179556186956</v>
      </c>
      <c r="D20" s="28">
        <v>0.07179178310590117</v>
      </c>
      <c r="E20" s="28">
        <v>95.0147922086563</v>
      </c>
      <c r="F20" s="28">
        <v>0.17612430687288239</v>
      </c>
    </row>
    <row r="21">
      <c r="A21" s="23" t="str">
        <v>202549</v>
      </c>
      <c r="B21" s="23" t="str">
        <v>2025-12-01</v>
      </c>
      <c r="C21" s="28">
        <v>96.4848260152157</v>
      </c>
      <c r="D21" s="28">
        <v>0.06935471312474739</v>
      </c>
      <c r="E21" s="28">
        <v>95.1521247184254</v>
      </c>
      <c r="F21" s="28">
        <v>0.14453803094944817</v>
      </c>
    </row>
    <row r="22">
      <c r="A22" s="23" t="str">
        <v>202550</v>
      </c>
      <c r="B22" s="23" t="str">
        <v>2025-12-08</v>
      </c>
      <c r="C22" s="28">
        <v>96.5668843335488</v>
      </c>
      <c r="D22" s="28">
        <v>0.08504789998808882</v>
      </c>
      <c r="E22" s="28">
        <v>95.2761830673857</v>
      </c>
      <c r="F22" s="28">
        <v>0.13037895824965506</v>
      </c>
    </row>
    <row r="23">
      <c r="A23" s="23" t="str">
        <v>202551</v>
      </c>
      <c r="B23" s="23" t="str">
        <v>2025-12-15</v>
      </c>
      <c r="C23" s="28">
        <v>96.6387458979171</v>
      </c>
      <c r="D23" s="28">
        <v>0.07441636422698128</v>
      </c>
      <c r="E23" s="28">
        <v>95.3909357617344</v>
      </c>
      <c r="F23" s="28">
        <v>0.1204421615709883</v>
      </c>
    </row>
    <row r="24">
      <c r="A24" s="23" t="str">
        <v>202552</v>
      </c>
      <c r="B24" s="23" t="str">
        <v>2025-12-22</v>
      </c>
      <c r="C24" s="28">
        <v>96.7193464436776</v>
      </c>
      <c r="D24" s="28">
        <v>0.08340396495380986</v>
      </c>
      <c r="E24" s="28">
        <v>95.5121519453112</v>
      </c>
      <c r="F24" s="28">
        <v>0.1270730626645511</v>
      </c>
    </row>
    <row r="25">
      <c r="A25" s="23" t="str">
        <v>202601</v>
      </c>
      <c r="B25" s="23" t="str">
        <v>2025-12-29</v>
      </c>
      <c r="C25" s="28">
        <v>96.7800886321664</v>
      </c>
      <c r="D25" s="28">
        <v>0.06280252164874156</v>
      </c>
      <c r="E25" s="28">
        <v>95.6102371466783</v>
      </c>
      <c r="F25" s="28">
        <v>0.10269394979527391</v>
      </c>
    </row>
    <row r="26">
      <c r="A26" s="23" t="str">
        <v>202602</v>
      </c>
      <c r="B26" s="23" t="str">
        <v>2026-01-05</v>
      </c>
      <c r="C26" s="28">
        <v>96.8259166378731</v>
      </c>
      <c r="D26" s="28">
        <v>0.04735272136491275</v>
      </c>
      <c r="E26" s="28">
        <v>95.6895427757292</v>
      </c>
      <c r="F26" s="28">
        <v>0.08294679672138372</v>
      </c>
    </row>
    <row r="27">
      <c r="A27" s="23" t="str">
        <v>202603</v>
      </c>
      <c r="B27" s="23" t="str">
        <v>2026-01-12</v>
      </c>
      <c r="C27" s="28">
        <v>96.8935710657557</v>
      </c>
      <c r="D27" s="28">
        <v>0.06987223073302573</v>
      </c>
      <c r="E27" s="28">
        <v>95.7923402774018</v>
      </c>
      <c r="F27" s="28">
        <v>0.10742814595063876</v>
      </c>
    </row>
    <row r="28">
      <c r="A28" s="23" t="str">
        <v>202604</v>
      </c>
      <c r="B28" s="23" t="str">
        <v>2026-01-19</v>
      </c>
      <c r="C28" s="28">
        <v>96.9947333560544</v>
      </c>
      <c r="D28" s="28">
        <v>0.10440557529873828</v>
      </c>
      <c r="E28" s="28">
        <v>95.887728506057</v>
      </c>
      <c r="F28" s="28">
        <v>0.09957813785419489</v>
      </c>
    </row>
    <row r="29">
      <c r="A29" s="23" t="str">
        <v>202605</v>
      </c>
      <c r="B29" s="23" t="str">
        <v>2026-01-26</v>
      </c>
      <c r="C29" s="28">
        <v>97.100220332216</v>
      </c>
      <c r="D29" s="28">
        <v>0.10875536486540938</v>
      </c>
      <c r="E29" s="28">
        <v>96.019784942609</v>
      </c>
      <c r="F29" s="28">
        <v>0.13771985071442394</v>
      </c>
    </row>
    <row r="30">
      <c r="A30" s="23" t="str">
        <v>202606</v>
      </c>
      <c r="B30" s="23" t="str">
        <v>2026-02-02</v>
      </c>
      <c r="C30" s="28">
        <v>97.2154962954851</v>
      </c>
      <c r="D30" s="28">
        <v>0.11871853933460574</v>
      </c>
      <c r="E30" s="28">
        <v>96.1592068704922</v>
      </c>
      <c r="F30" s="28">
        <v>0.145201249895055</v>
      </c>
    </row>
    <row r="31">
      <c r="A31" s="23" t="str">
        <v>202607</v>
      </c>
      <c r="B31" s="23" t="str">
        <v>2026-02-09</v>
      </c>
      <c r="C31" s="28">
        <v>97.3511454846248</v>
      </c>
      <c r="D31" s="28">
        <v>0.13953453339103916</v>
      </c>
      <c r="E31" s="28">
        <v>96.2741020493861</v>
      </c>
      <c r="F31" s="28">
        <v>0.11948432462494107</v>
      </c>
    </row>
    <row r="32">
      <c r="A32" s="23" t="str">
        <v>202608</v>
      </c>
      <c r="B32" s="23" t="str">
        <v>2026-02-16</v>
      </c>
      <c r="C32" s="28">
        <v>97.457446527607</v>
      </c>
      <c r="D32" s="28">
        <v>0.10919341775901259</v>
      </c>
      <c r="E32" s="28">
        <v>96.3718932134067</v>
      </c>
      <c r="F32" s="28">
        <v>0.10157577369085402</v>
      </c>
    </row>
    <row r="33">
      <c r="A33" s="23" t="str">
        <v>202609</v>
      </c>
      <c r="B33" s="23" t="str">
        <v>2026-02-23</v>
      </c>
      <c r="C33" s="28">
        <v>97.5754256107321</v>
      </c>
      <c r="D33" s="28">
        <v>0.12105702265825524</v>
      </c>
      <c r="E33" s="28">
        <v>96.4726453334264</v>
      </c>
      <c r="F33" s="28">
        <v>0.1045451289377386</v>
      </c>
    </row>
    <row r="34">
      <c r="A34" s="23" t="str">
        <v>202610</v>
      </c>
      <c r="B34" s="23" t="str">
        <v>2026-03-02</v>
      </c>
      <c r="C34" s="28">
        <v>97.672131834686</v>
      </c>
      <c r="D34" s="28">
        <v>0.09910920024034375</v>
      </c>
      <c r="E34" s="28">
        <v>96.5655938852438</v>
      </c>
      <c r="F34" s="28">
        <v>0.09634705412726596</v>
      </c>
    </row>
    <row r="35">
      <c r="A35" s="23" t="str">
        <v>202611</v>
      </c>
      <c r="B35" s="23" t="str">
        <v>2026-03-09</v>
      </c>
      <c r="C35" s="28">
        <v>97.7823018051622</v>
      </c>
      <c r="D35" s="28">
        <v>0.11279570580344789</v>
      </c>
      <c r="E35" s="28">
        <v>96.7294302185549</v>
      </c>
      <c r="F35" s="28">
        <v>0.16966325864034015</v>
      </c>
    </row>
    <row r="36">
      <c r="A36" s="23" t="str">
        <v>202612</v>
      </c>
      <c r="B36" s="23" t="str">
        <v>2026-03-16</v>
      </c>
      <c r="C36" s="28">
        <v>97.8862199863601</v>
      </c>
      <c r="D36" s="28">
        <v>0.10627504086062611</v>
      </c>
      <c r="E36" s="28">
        <v>96.8569131416717</v>
      </c>
      <c r="F36" s="28">
        <v>0.13179331546639972</v>
      </c>
    </row>
    <row r="37">
      <c r="A37" s="23" t="str">
        <v>202613</v>
      </c>
      <c r="B37" s="23" t="str">
        <v>2026-03-23</v>
      </c>
      <c r="C37" s="28">
        <v>98.0028224313658</v>
      </c>
      <c r="D37" s="28">
        <v>0.11912038795853785</v>
      </c>
      <c r="E37" s="28">
        <v>97.0014834575122</v>
      </c>
      <c r="F37" s="28">
        <v>0.14926174203904186</v>
      </c>
    </row>
    <row r="38">
      <c r="A38" s="23" t="str">
        <v>202614</v>
      </c>
      <c r="B38" s="23" t="str">
        <v>2026-03-30</v>
      </c>
      <c r="C38" s="28">
        <v>98.1355712860541</v>
      </c>
      <c r="D38" s="28">
        <v>0.13545411386624018</v>
      </c>
      <c r="E38" s="28">
        <v>97.1819957850334</v>
      </c>
      <c r="F38" s="28">
        <v>0.18609233703139605</v>
      </c>
    </row>
    <row r="39">
      <c r="A39" s="23" t="str">
        <v>202615</v>
      </c>
      <c r="B39" s="23" t="str">
        <v>2026-04-06</v>
      </c>
      <c r="C39" s="28">
        <v>98.277795506321</v>
      </c>
      <c r="D39" s="28">
        <v>0.1449262672067464</v>
      </c>
      <c r="E39" s="28">
        <v>97.365545914835</v>
      </c>
      <c r="F39" s="28">
        <v>0.1888725666918889</v>
      </c>
    </row>
    <row r="40">
      <c r="A40" s="23" t="str">
        <v>202616</v>
      </c>
      <c r="B40" s="23" t="str">
        <v>2026-04-13</v>
      </c>
      <c r="C40" s="28">
        <v>98.3882945784113</v>
      </c>
      <c r="D40" s="28">
        <v>0.11243544029555519</v>
      </c>
      <c r="E40" s="28">
        <v>97.595691658813</v>
      </c>
      <c r="F40" s="28">
        <v>0.23637287894355818</v>
      </c>
    </row>
    <row r="41">
      <c r="A41" s="23" t="str">
        <v>202617</v>
      </c>
      <c r="B41" s="23" t="str">
        <v>2026-04-20</v>
      </c>
      <c r="C41" s="28">
        <v>98.4981918190225</v>
      </c>
      <c r="D41" s="28">
        <v>0.11169747486943216</v>
      </c>
      <c r="E41" s="28">
        <v>97.8405472785538</v>
      </c>
      <c r="F41" s="28">
        <v>0.2508877344676197</v>
      </c>
    </row>
    <row r="42">
      <c r="A42" s="23" t="str">
        <v>202618</v>
      </c>
      <c r="B42" s="23" t="str">
        <v>2026-04-27</v>
      </c>
      <c r="C42" s="28">
        <v>98.6002262555243</v>
      </c>
      <c r="D42" s="28">
        <v>0.10359016202985405</v>
      </c>
      <c r="E42" s="28">
        <v>98.041769304767</v>
      </c>
      <c r="F42" s="28">
        <v>0.2056632263516711</v>
      </c>
    </row>
    <row r="43">
      <c r="A43" s="23" t="str">
        <v>202619</v>
      </c>
      <c r="B43" s="23" t="str">
        <v>2026-05-04</v>
      </c>
      <c r="C43" s="28">
        <v>98.708570963532</v>
      </c>
      <c r="D43" s="28">
        <v>0.10988281885573326</v>
      </c>
      <c r="E43" s="28">
        <v>98.2852829882595</v>
      </c>
      <c r="F43" s="28">
        <v>0.24837748769661605</v>
      </c>
    </row>
    <row r="44">
      <c r="A44" s="23" t="str">
        <v>202620</v>
      </c>
      <c r="B44" s="23" t="str">
        <v>2026-05-11</v>
      </c>
      <c r="C44" s="28">
        <v>98.8528046607805</v>
      </c>
      <c r="D44" s="28">
        <v>0.1461207429512834</v>
      </c>
      <c r="E44" s="28">
        <v>98.5156431246232</v>
      </c>
      <c r="F44" s="28">
        <v>0.23437907422132476</v>
      </c>
    </row>
    <row r="45">
      <c r="A45" s="23" t="str">
        <v>202621</v>
      </c>
      <c r="B45" s="23" t="str">
        <v>2026-05-18</v>
      </c>
      <c r="C45" s="28">
        <v>98.9569467696622</v>
      </c>
      <c r="D45" s="28">
        <v>0.10535068705339601</v>
      </c>
      <c r="E45" s="28">
        <v>98.6916622987701</v>
      </c>
      <c r="F45" s="28">
        <v>0.17867129378046354</v>
      </c>
    </row>
    <row r="46">
      <c r="A46" s="23" t="str">
        <v>202622</v>
      </c>
      <c r="B46" s="23" t="str">
        <v>2026-05-25</v>
      </c>
      <c r="C46" s="28">
        <v>99.0604124473384</v>
      </c>
      <c r="D46" s="28">
        <v>0.1045562550722412</v>
      </c>
      <c r="E46" s="28">
        <v>98.850037094826</v>
      </c>
      <c r="F46" s="28">
        <v>0.16047434237804747</v>
      </c>
    </row>
    <row r="47">
      <c r="A47" s="23" t="str">
        <v>202623</v>
      </c>
      <c r="B47" s="23" t="str">
        <v>2026-06-01</v>
      </c>
      <c r="C47" s="28">
        <v>99.1737791587523</v>
      </c>
      <c r="D47" s="28">
        <v>0.1144419941459196</v>
      </c>
      <c r="E47" s="28">
        <v>99.0374516185697</v>
      </c>
      <c r="F47" s="28">
        <v>0.18959479353954922</v>
      </c>
    </row>
    <row r="48">
      <c r="A48" s="23" t="str">
        <v>202624</v>
      </c>
      <c r="B48" s="23" t="str">
        <v>2026-06-08</v>
      </c>
      <c r="C48" s="28">
        <v>99.3067654339111</v>
      </c>
      <c r="D48" s="28">
        <v>0.13409418929768435</v>
      </c>
      <c r="E48" s="28">
        <v>99.2341290137561</v>
      </c>
      <c r="F48" s="28">
        <v>0.19858890952069164</v>
      </c>
    </row>
    <row r="49">
      <c r="A49" s="23" t="str">
        <v>202625</v>
      </c>
      <c r="B49" s="23" t="str">
        <v>2026-06-15</v>
      </c>
      <c r="C49" s="28">
        <v>99.4444520558211</v>
      </c>
      <c r="D49" s="28">
        <v>0.13864777621988011</v>
      </c>
      <c r="E49" s="28">
        <v>99.396882881312</v>
      </c>
      <c r="F49" s="28">
        <v>0.16400997234866654</v>
      </c>
    </row>
    <row r="50">
      <c r="A50" s="23" t="str">
        <v>202626</v>
      </c>
      <c r="B50" s="23" t="str">
        <v>2026-06-22</v>
      </c>
      <c r="C50" s="28">
        <v>99.6333762127771</v>
      </c>
      <c r="D50" s="28">
        <v>0.1899795846327823</v>
      </c>
      <c r="E50" s="28">
        <v>99.5816617677993</v>
      </c>
      <c r="F50" s="28">
        <v>0.18590008170371597</v>
      </c>
    </row>
    <row r="51">
      <c r="A51" s="23" t="str">
        <v>202627</v>
      </c>
      <c r="B51" s="23" t="str">
        <v>2026-06-29</v>
      </c>
      <c r="C51" s="28">
        <v>99.7889843167425</v>
      </c>
      <c r="D51" s="28">
        <v>0.1561806995610482</v>
      </c>
      <c r="E51" s="28">
        <v>99.77177465288</v>
      </c>
      <c r="F51" s="28">
        <v>0.19091154104657893</v>
      </c>
    </row>
    <row r="52">
      <c r="A52" s="23" t="str">
        <v>202628</v>
      </c>
      <c r="B52" s="23" t="str">
        <v>2026-07-06</v>
      </c>
      <c r="C52" s="28">
        <v>100</v>
      </c>
      <c r="D52" s="28">
        <v>0.2114619010327834</v>
      </c>
      <c r="E52" s="28">
        <v>100</v>
      </c>
      <c r="F52" s="28">
        <v>0.2287474066829276</v>
      </c>
    </row>
    <row r="53">
      <c r="A53" s="23" t="str">
        <v>202629</v>
      </c>
      <c r="B53" s="23" t="str">
        <v>2026-07-13</v>
      </c>
      <c r="C53" s="28">
        <v>100.270329921464</v>
      </c>
      <c r="D53" s="28">
        <v>0.2703299214640076</v>
      </c>
      <c r="E53" s="28">
        <v>100.236031582227</v>
      </c>
      <c r="F53" s="28">
        <v>0.23603158222700316</v>
      </c>
    </row>
    <row r="54">
      <c r="A54" s="23" t="str">
        <v>202630</v>
      </c>
      <c r="B54" s="23" t="str">
        <v>2026-07-20</v>
      </c>
      <c r="C54" s="28">
        <v>100.534086515818</v>
      </c>
      <c r="D54" s="28">
        <v>0.2630455036505719</v>
      </c>
      <c r="E54" s="28">
        <v>100.469369517803</v>
      </c>
      <c r="F54" s="28">
        <v>0.2327884812404868</v>
      </c>
    </row>
    <row r="55">
      <c r="A55" s="23" t="str">
        <v>202631</v>
      </c>
      <c r="B55" s="23" t="str">
        <v>2026-07-27</v>
      </c>
      <c r="C55" s="28">
        <v>100.755219112243</v>
      </c>
      <c r="D55" s="28">
        <v>0.21995783130750457</v>
      </c>
      <c r="E55" s="28">
        <v>100.668395488758</v>
      </c>
      <c r="F55" s="28">
        <v>0.19809616792680895</v>
      </c>
    </row>
    <row r="56">
      <c r="A56" s="23" t="str">
        <v>202632</v>
      </c>
      <c r="B56" s="23" t="str">
        <v>2026-08-03</v>
      </c>
      <c r="C56" s="28">
        <v>100.951193003498</v>
      </c>
      <c r="D56" s="28">
        <v>0.19450495267812062</v>
      </c>
      <c r="E56" s="28">
        <v>100.898195068354</v>
      </c>
      <c r="F56" s="28">
        <v>0.22827380776289097</v>
      </c>
    </row>
    <row r="57">
      <c r="A57" s="23" t="str">
        <v>202633</v>
      </c>
      <c r="B57" s="23" t="str">
        <v>2026-08-10</v>
      </c>
      <c r="C57" s="28">
        <v>101.136333884098</v>
      </c>
      <c r="D57" s="28">
        <v>0.18339642662130728</v>
      </c>
      <c r="E57" s="28">
        <v>101.125367512433</v>
      </c>
      <c r="F57" s="28">
        <v>0.22515015647712744</v>
      </c>
    </row>
  </sheetData>
  <autoFilter ref="A5:F57"/>
  <mergeCells count="1">
    <mergeCell ref="A1:F1"/>
  </mergeCells>
  <ignoredErrors>
    <ignoredError numberStoredAsText="1" sqref="A1:F5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16.83203125" customWidth="1"/>
    <col min="2" max="2" width="32.83203125" customWidth="1"/>
    <col min="3" max="3" width="24.83203125" customWidth="1"/>
    <col min="4" max="4" width="28.83203125" customWidth="1"/>
    <col min="5" max="5" width="14.83203125" customWidth="1"/>
  </cols>
  <sheetData>
    <row r="1" ht="26" customHeight="1">
      <c r="A1" s="24" t="str">
        <v>경기 남양주시 다산동 입주물량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법정동 선택 · 상위 시군구 경기 남양주시 기준 · 2026-01 이후 전체 입주 예정 단지</v>
      </c>
    </row>
    <row r="4" ht="8" customHeight="1"/>
    <row r="5" ht="24" customHeight="1">
      <c r="A5" s="25" t="str">
        <v>입주 예정월</v>
      </c>
      <c r="B5" s="25" t="str">
        <v>단지명</v>
      </c>
      <c r="C5" s="25" t="str">
        <v>소재 지역</v>
      </c>
      <c r="D5" s="25" t="str">
        <v>공급 기준지역</v>
      </c>
      <c r="E5" s="25" t="str">
        <v>세대수</v>
      </c>
    </row>
    <row r="6">
      <c r="A6" s="23" t="str">
        <v>2026-08</v>
      </c>
      <c r="B6" s="23" t="str">
        <v>양주 옥정 린 파밀리에(6차)</v>
      </c>
      <c r="C6" s="23" t="str">
        <v>경기 남양주시</v>
      </c>
      <c r="D6" s="23" t="str">
        <v>경기 남양주시</v>
      </c>
      <c r="E6" s="26">
        <v>11</v>
      </c>
    </row>
    <row r="7">
      <c r="A7" s="23" t="str">
        <v>2026-09</v>
      </c>
      <c r="B7" s="23" t="str">
        <v>회천중앙역 대광로제비앙(본청약)</v>
      </c>
      <c r="C7" s="23" t="str">
        <v>경기 남양주시</v>
      </c>
      <c r="D7" s="23" t="str">
        <v>경기 남양주시</v>
      </c>
      <c r="E7" s="26">
        <v>541</v>
      </c>
    </row>
    <row r="8">
      <c r="A8" s="23" t="str">
        <v>2026-12</v>
      </c>
      <c r="B8" s="23" t="str">
        <v>회천중앙역 로제비앙 그랜드센텀</v>
      </c>
      <c r="C8" s="23" t="str">
        <v>경기 남양주시</v>
      </c>
      <c r="D8" s="23" t="str">
        <v>경기 남양주시</v>
      </c>
      <c r="E8" s="26">
        <v>642</v>
      </c>
    </row>
    <row r="9">
      <c r="A9" s="23" t="str">
        <v>2027-03</v>
      </c>
      <c r="B9" s="23" t="str">
        <v>더 플래티넘 센트럴포레</v>
      </c>
      <c r="C9" s="23" t="str">
        <v>경기 남양주시</v>
      </c>
      <c r="D9" s="23" t="str">
        <v>경기 남양주시</v>
      </c>
      <c r="E9" s="26">
        <v>112</v>
      </c>
    </row>
    <row r="10">
      <c r="A10" s="23" t="str">
        <v>2027-06</v>
      </c>
      <c r="B10" s="23" t="str">
        <v>양주 덕정역 에피트</v>
      </c>
      <c r="C10" s="23" t="str">
        <v>경기 남양주시</v>
      </c>
      <c r="D10" s="23" t="str">
        <v>경기 남양주시</v>
      </c>
      <c r="E10" s="26">
        <v>427</v>
      </c>
    </row>
    <row r="11">
      <c r="A11" s="23" t="str">
        <v>2027-06</v>
      </c>
      <c r="B11" s="23" t="str">
        <v>양주 덕정역 에피트(2차)</v>
      </c>
      <c r="C11" s="23" t="str">
        <v>경기 남양주시</v>
      </c>
      <c r="D11" s="23" t="str">
        <v>경기 남양주시</v>
      </c>
      <c r="E11" s="26">
        <v>20</v>
      </c>
    </row>
    <row r="12">
      <c r="A12" s="23" t="str">
        <v>2027-10</v>
      </c>
      <c r="B12" s="23" t="str">
        <v>양주 백석 모아엘가 그랑데</v>
      </c>
      <c r="C12" s="23" t="str">
        <v>경기 남양주시</v>
      </c>
      <c r="D12" s="23" t="str">
        <v>경기 남양주시</v>
      </c>
      <c r="E12" s="26">
        <v>929</v>
      </c>
    </row>
    <row r="13">
      <c r="A13" s="23" t="str">
        <v>2027-11</v>
      </c>
      <c r="B13" s="23" t="str">
        <v>양주 용암 영무 예다음 더퍼스트</v>
      </c>
      <c r="C13" s="23" t="str">
        <v>경기 남양주시</v>
      </c>
      <c r="D13" s="23" t="str">
        <v>경기 남양주시</v>
      </c>
      <c r="E13" s="26">
        <v>285</v>
      </c>
    </row>
    <row r="14">
      <c r="A14" s="23" t="str">
        <v>2027-12</v>
      </c>
      <c r="B14" s="23" t="str">
        <v>덕계역 한신더휴 포레스트</v>
      </c>
      <c r="C14" s="23" t="str">
        <v>경기 남양주시</v>
      </c>
      <c r="D14" s="23" t="str">
        <v>경기 남양주시</v>
      </c>
      <c r="E14" s="26">
        <v>724</v>
      </c>
    </row>
    <row r="15">
      <c r="A15" s="23" t="str">
        <v>2028-02</v>
      </c>
      <c r="B15" s="23" t="str">
        <v>양주역 푸르지오 센터파크</v>
      </c>
      <c r="C15" s="23" t="str">
        <v>경기 남양주시</v>
      </c>
      <c r="D15" s="23" t="str">
        <v>경기 남양주시</v>
      </c>
      <c r="E15" s="26">
        <v>1172</v>
      </c>
    </row>
    <row r="16">
      <c r="A16" s="23" t="str">
        <v>2028-02</v>
      </c>
      <c r="B16" s="23" t="str">
        <v>회천중앙역 파라곤</v>
      </c>
      <c r="C16" s="23" t="str">
        <v>경기 남양주시</v>
      </c>
      <c r="D16" s="23" t="str">
        <v>경기 남양주시</v>
      </c>
      <c r="E16" s="26">
        <v>845</v>
      </c>
    </row>
    <row r="17">
      <c r="A17" s="23" t="str">
        <v>2028-03</v>
      </c>
      <c r="B17" s="23" t="str">
        <v>덕소역 라온프라이빗 리버포레</v>
      </c>
      <c r="C17" s="23" t="str">
        <v>경기 남양주시</v>
      </c>
      <c r="D17" s="23" t="str">
        <v>경기 남양주시</v>
      </c>
      <c r="E17" s="26">
        <v>348</v>
      </c>
    </row>
    <row r="18">
      <c r="A18" s="23" t="str">
        <v>2028-04</v>
      </c>
      <c r="B18" s="23" t="str">
        <v>남양주진접2지구 B-1블록 공공분양(본청약)</v>
      </c>
      <c r="C18" s="23" t="str">
        <v>경기 남양주시</v>
      </c>
      <c r="D18" s="23" t="str">
        <v>경기 남양주시</v>
      </c>
      <c r="E18" s="26">
        <v>260</v>
      </c>
    </row>
    <row r="19">
      <c r="A19" s="23" t="str">
        <v>2028-04</v>
      </c>
      <c r="B19" s="23" t="str">
        <v>남양주진접2 지구 A-4블록 신혼희망타운(공공분양) 입주자모집(본청약)</v>
      </c>
      <c r="C19" s="23" t="str">
        <v>경기 남양주시</v>
      </c>
      <c r="D19" s="23" t="str">
        <v>경기 남양주시</v>
      </c>
      <c r="E19" s="26">
        <v>255</v>
      </c>
    </row>
    <row r="20">
      <c r="A20" s="23" t="str">
        <v>2028-04</v>
      </c>
      <c r="B20" s="23" t="str">
        <v>남양주진접2 지구 A-3블록 신혼희망타운(공공분양)(본청약)</v>
      </c>
      <c r="C20" s="23" t="str">
        <v>경기 남양주시</v>
      </c>
      <c r="D20" s="23" t="str">
        <v>경기 남양주시</v>
      </c>
      <c r="E20" s="26">
        <v>208</v>
      </c>
    </row>
    <row r="21">
      <c r="A21" s="23" t="str">
        <v>2028-05</v>
      </c>
      <c r="B21" s="23" t="str">
        <v>왕숙 푸르지오 더 퍼스트 1단지 공공분양주택(본청약)</v>
      </c>
      <c r="C21" s="23" t="str">
        <v>경기 남양주시</v>
      </c>
      <c r="D21" s="23" t="str">
        <v>경기 남양주시</v>
      </c>
      <c r="E21" s="26">
        <v>560</v>
      </c>
    </row>
    <row r="22">
      <c r="A22" s="23" t="str">
        <v>2028-06</v>
      </c>
      <c r="B22" s="23" t="str">
        <v>왕숙 푸르지오 더 퍼스트 2단지 공공분양주택(본청약)</v>
      </c>
      <c r="C22" s="23" t="str">
        <v>경기 남양주시</v>
      </c>
      <c r="D22" s="23" t="str">
        <v>경기 남양주시</v>
      </c>
      <c r="E22" s="26">
        <v>587</v>
      </c>
    </row>
    <row r="23">
      <c r="A23" s="23" t="str">
        <v>2028-07</v>
      </c>
      <c r="B23" s="23" t="str">
        <v>남양주진접2지구 A-1블록 공공분양주택 입주자모집(본청약)</v>
      </c>
      <c r="C23" s="23" t="str">
        <v>경기 남양주시</v>
      </c>
      <c r="D23" s="23" t="str">
        <v>경기 남양주시</v>
      </c>
      <c r="E23" s="26">
        <v>920</v>
      </c>
    </row>
    <row r="24">
      <c r="A24" s="23" t="str">
        <v>2028-08</v>
      </c>
      <c r="B24" s="23" t="str">
        <v>남양주왕숙 A1블록 공공분양주택(본청약)</v>
      </c>
      <c r="C24" s="23" t="str">
        <v>경기 남양주시</v>
      </c>
      <c r="D24" s="23" t="str">
        <v>경기 남양주시</v>
      </c>
      <c r="E24" s="26">
        <v>629</v>
      </c>
    </row>
    <row r="25">
      <c r="A25" s="23" t="str">
        <v>2028-08</v>
      </c>
      <c r="B25" s="23" t="str">
        <v>남양주왕숙 A-2블록 신혼희망타운(공공분양)(본청약)</v>
      </c>
      <c r="C25" s="23" t="str">
        <v>경기 남양주시</v>
      </c>
      <c r="D25" s="23" t="str">
        <v>경기 남양주시</v>
      </c>
      <c r="E25" s="26">
        <v>401</v>
      </c>
    </row>
    <row r="26">
      <c r="A26" s="23" t="str">
        <v>2028-09</v>
      </c>
      <c r="B26" s="23" t="str">
        <v>남양주진접2지구 A-7블록 공공분양주택 입주자모집(본청약)</v>
      </c>
      <c r="C26" s="23" t="str">
        <v>경기 남양주시</v>
      </c>
      <c r="D26" s="23" t="str">
        <v>경기 남양주시</v>
      </c>
      <c r="E26" s="26">
        <v>405</v>
      </c>
    </row>
    <row r="27">
      <c r="A27" s="23" t="str">
        <v>2028-10</v>
      </c>
      <c r="B27" s="23" t="str">
        <v>양주역 중흥S-클래스</v>
      </c>
      <c r="C27" s="23" t="str">
        <v>경기 남양주시</v>
      </c>
      <c r="D27" s="23" t="str">
        <v>경기 남양주시</v>
      </c>
      <c r="E27" s="26">
        <v>526</v>
      </c>
    </row>
    <row r="28">
      <c r="A28" s="23" t="str">
        <v>2028-12</v>
      </c>
      <c r="B28" s="23" t="str">
        <v>남양주왕숙지구 B-17블록 공공분양주택(본청약)</v>
      </c>
      <c r="C28" s="23" t="str">
        <v>경기 남양주시</v>
      </c>
      <c r="D28" s="23" t="str">
        <v>경기 남양주시</v>
      </c>
      <c r="E28" s="26">
        <v>491</v>
      </c>
    </row>
    <row r="29">
      <c r="A29" s="23" t="str">
        <v>2028-12</v>
      </c>
      <c r="B29" s="23" t="str">
        <v>남양주왕숙 A-24블록 신혼희망타운(공공분양)(본청약)</v>
      </c>
      <c r="C29" s="23" t="str">
        <v>경기 남양주시</v>
      </c>
      <c r="D29" s="23" t="str">
        <v>경기 남양주시</v>
      </c>
      <c r="E29" s="26">
        <v>390</v>
      </c>
    </row>
    <row r="30">
      <c r="A30" s="23" t="str">
        <v>2029-01</v>
      </c>
      <c r="B30" s="23" t="str">
        <v>양주역 제일풍경채 위너스카이</v>
      </c>
      <c r="C30" s="23" t="str">
        <v>경기 남양주시</v>
      </c>
      <c r="D30" s="23" t="str">
        <v>경기 남양주시</v>
      </c>
      <c r="E30" s="26">
        <v>702</v>
      </c>
    </row>
    <row r="31">
      <c r="A31" s="23" t="str">
        <v>2029-01</v>
      </c>
      <c r="B31" s="23" t="str">
        <v>남양주 진접 서한이다음(S1BL)</v>
      </c>
      <c r="C31" s="23" t="str">
        <v>경기 남양주시</v>
      </c>
      <c r="D31" s="23" t="str">
        <v>경기 남양주시</v>
      </c>
      <c r="E31" s="26">
        <v>361</v>
      </c>
    </row>
    <row r="32">
      <c r="A32" s="23" t="str">
        <v>2029-01</v>
      </c>
      <c r="B32" s="23" t="str">
        <v>오남역 서희스타힐스 여의재 3단지</v>
      </c>
      <c r="C32" s="23" t="str">
        <v>경기 남양주시</v>
      </c>
      <c r="D32" s="23" t="str">
        <v>경기 남양주시</v>
      </c>
      <c r="E32" s="26">
        <v>117</v>
      </c>
    </row>
    <row r="33">
      <c r="A33" s="23" t="str">
        <v>2029-02</v>
      </c>
      <c r="B33" s="23" t="str">
        <v>왕숙 아테라 공공분양주택(본청약)</v>
      </c>
      <c r="C33" s="23" t="str">
        <v>경기 남양주시</v>
      </c>
      <c r="D33" s="23" t="str">
        <v>경기 남양주시</v>
      </c>
      <c r="E33" s="26">
        <v>812</v>
      </c>
    </row>
    <row r="34">
      <c r="A34" s="23" t="str">
        <v>2029-04</v>
      </c>
      <c r="B34" s="23" t="str">
        <v>지웰 엘리움 양주 덕계역</v>
      </c>
      <c r="C34" s="23" t="str">
        <v>경기 남양주시</v>
      </c>
      <c r="D34" s="23" t="str">
        <v>경기 남양주시</v>
      </c>
      <c r="E34" s="26">
        <v>1355</v>
      </c>
    </row>
    <row r="35">
      <c r="A35" s="23" t="str">
        <v>2029-05</v>
      </c>
      <c r="B35" s="23" t="str">
        <v>두산위브더제니스 평내호평역 N49</v>
      </c>
      <c r="C35" s="23" t="str">
        <v>경기 남양주시</v>
      </c>
      <c r="D35" s="23" t="str">
        <v>경기 남양주시</v>
      </c>
      <c r="E35" s="26">
        <v>548</v>
      </c>
    </row>
    <row r="36">
      <c r="A36" s="23" t="str">
        <v>2029-06</v>
      </c>
      <c r="B36" s="23" t="str">
        <v>양주 회천지구 A-8BL 로제비앙 엘가</v>
      </c>
      <c r="C36" s="23" t="str">
        <v>경기 남양주시</v>
      </c>
      <c r="D36" s="23" t="str">
        <v>경기 남양주시</v>
      </c>
      <c r="E36" s="26">
        <v>361</v>
      </c>
    </row>
  </sheetData>
  <autoFilter ref="A5:E36"/>
  <mergeCells count="1">
    <mergeCell ref="A1:E1"/>
  </mergeCells>
  <ignoredErrors>
    <ignoredError numberStoredAsText="1" sqref="A1:E3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cols>
    <col min="1" max="1" width="15.83203125" customWidth="1"/>
    <col min="2" max="2" width="34.83203125" customWidth="1"/>
    <col min="3" max="3" width="25.83203125" customWidth="1"/>
    <col min="4" max="4" width="14.83203125" customWidth="1"/>
    <col min="5" max="5" width="16.83203125" customWidth="1"/>
    <col min="6" max="6" width="16.83203125" customWidth="1"/>
    <col min="7" max="7" width="16.83203125" customWidth="1"/>
    <col min="8" max="8" width="26.83203125" customWidth="1"/>
  </cols>
  <sheetData>
    <row r="1" ht="26" customHeight="1">
      <c r="A1" s="24" t="str">
        <v>경기 남양주시 다산동 해당기간 단지별 청약경쟁률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법정동 선택 · 상위 시군구 경기 남양주시 기준 · 모집공고 2025-08-01 ~ 2026-07-31 · 민영 아파트 정규공급 1순위</v>
      </c>
    </row>
    <row r="4" ht="8" customHeight="1"/>
    <row r="5" ht="24" customHeight="1">
      <c r="A5" s="25" t="str">
        <v>모집공고일</v>
      </c>
      <c r="B5" s="25" t="str">
        <v>단지명</v>
      </c>
      <c r="C5" s="25" t="str">
        <v>지역</v>
      </c>
      <c r="D5" s="25" t="str">
        <v>주택형 수</v>
      </c>
      <c r="E5" s="25" t="str">
        <v>1순위 공급</v>
      </c>
      <c r="F5" s="25" t="str">
        <v>1순위 접수</v>
      </c>
      <c r="G5" s="25" t="str">
        <v>1순위 경쟁률</v>
      </c>
      <c r="H5" s="25" t="str">
        <v>단지 ID</v>
      </c>
    </row>
    <row r="6">
      <c r="A6" s="23" t="str">
        <v>2026-07-09</v>
      </c>
      <c r="B6" s="23" t="str">
        <v>남양주 진접 서한이다음(S1BL)</v>
      </c>
      <c r="C6" s="23" t="str">
        <v>경기 남양주시</v>
      </c>
      <c r="D6" s="26">
        <v>5</v>
      </c>
      <c r="E6" s="26">
        <v>210</v>
      </c>
      <c r="F6" s="26">
        <v>636</v>
      </c>
      <c r="G6" s="29">
        <v>3.0285714285714285</v>
      </c>
      <c r="H6" s="23" t="str">
        <v>apt-2026000310-2026000310</v>
      </c>
    </row>
    <row r="7">
      <c r="A7" s="23" t="str">
        <v>2026-06-22</v>
      </c>
      <c r="B7" s="23" t="str">
        <v>양주 회천지구 A-8BL 로제비앙 엘가</v>
      </c>
      <c r="C7" s="23" t="str">
        <v>경기 남양주시</v>
      </c>
      <c r="D7" s="26">
        <v>2</v>
      </c>
      <c r="E7" s="26">
        <v>356</v>
      </c>
      <c r="F7" s="26">
        <v>8</v>
      </c>
      <c r="G7" s="29">
        <v>0.02247191011235955</v>
      </c>
      <c r="H7" s="23" t="str">
        <v>apt-2026000278-2026000278</v>
      </c>
    </row>
    <row r="8">
      <c r="A8" s="23" t="str">
        <v>2026-05-13</v>
      </c>
      <c r="B8" s="23" t="str">
        <v>오남역 서희스타힐스 여의재 3단지</v>
      </c>
      <c r="C8" s="23" t="str">
        <v>경기 남양주시</v>
      </c>
      <c r="D8" s="26">
        <v>4</v>
      </c>
      <c r="E8" s="26">
        <v>62</v>
      </c>
      <c r="F8" s="26">
        <v>91</v>
      </c>
      <c r="G8" s="29">
        <v>1.467741935483871</v>
      </c>
      <c r="H8" s="23" t="str">
        <v>apt-2025000422-2025000422</v>
      </c>
    </row>
    <row r="9">
      <c r="A9" s="23" t="str">
        <v>2026-04-09</v>
      </c>
      <c r="B9" s="23" t="str">
        <v>옥정중앙역 대방 디에트르(중상1, 복합1BL)</v>
      </c>
      <c r="C9" s="23" t="str">
        <v>경기 남양주시</v>
      </c>
      <c r="D9" s="26">
        <v>4</v>
      </c>
      <c r="E9" s="26">
        <v>2421</v>
      </c>
      <c r="F9" s="26">
        <v>2047</v>
      </c>
      <c r="G9" s="29">
        <v>0.8455183808343659</v>
      </c>
      <c r="H9" s="23" t="str">
        <v>apt-2026000049-2026000049</v>
      </c>
    </row>
    <row r="10">
      <c r="A10" s="23" t="str">
        <v>2026-02-13</v>
      </c>
      <c r="B10" s="23" t="str">
        <v>더 플래티넘 센트럴포레</v>
      </c>
      <c r="C10" s="23" t="str">
        <v>경기 남양주시</v>
      </c>
      <c r="D10" s="26">
        <v>6</v>
      </c>
      <c r="E10" s="26">
        <v>103</v>
      </c>
      <c r="F10" s="26">
        <v>8</v>
      </c>
      <c r="G10" s="29">
        <v>0.07766990291262135</v>
      </c>
      <c r="H10" s="23" t="str">
        <v>apt-2026000034-2026000034</v>
      </c>
    </row>
    <row r="11">
      <c r="A11" s="23" t="str">
        <v>2025-10-10</v>
      </c>
      <c r="B11" s="23" t="str">
        <v>회천중앙역 파라곤</v>
      </c>
      <c r="C11" s="23" t="str">
        <v>경기 남양주시</v>
      </c>
      <c r="D11" s="26">
        <v>3</v>
      </c>
      <c r="E11" s="26">
        <v>803</v>
      </c>
      <c r="F11" s="26">
        <v>134</v>
      </c>
      <c r="G11" s="29">
        <v>0.16687422166874222</v>
      </c>
      <c r="H11" s="23" t="str">
        <v>apt-2025000449-2025000449</v>
      </c>
    </row>
    <row r="12">
      <c r="A12" s="23" t="str">
        <v>2025-08-22</v>
      </c>
      <c r="B12" s="23" t="str">
        <v>지웰 엘리움 양주 덕계역</v>
      </c>
      <c r="C12" s="23" t="str">
        <v>경기 남양주시</v>
      </c>
      <c r="D12" s="26">
        <v>6</v>
      </c>
      <c r="E12" s="26">
        <v>1319</v>
      </c>
      <c r="F12" s="26">
        <v>118</v>
      </c>
      <c r="G12" s="29">
        <v>0.08946171341925702</v>
      </c>
      <c r="H12" s="23" t="str">
        <v>apt-2025000370-2025000370</v>
      </c>
    </row>
  </sheetData>
  <autoFilter ref="A5:H12"/>
  <mergeCells count="1">
    <mergeCell ref="A1:H1"/>
  </mergeCells>
  <ignoredErrors>
    <ignoredError numberStoredAsText="1" sqref="A1:H1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2.83203125" customWidth="1"/>
    <col min="2" max="2" width="16.83203125" customWidth="1"/>
    <col min="3" max="3" width="18.83203125" customWidth="1"/>
    <col min="4" max="4" width="18.83203125" customWidth="1"/>
    <col min="5" max="5" width="28.83203125" customWidth="1"/>
  </cols>
  <sheetData>
    <row r="1" ht="26" customHeight="1">
      <c r="A1" s="24" t="str">
        <v>경기 남양주시 다산동 인구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경기 남양주시 다산동 주민등록 인구·세대수 기준</v>
      </c>
    </row>
    <row r="4" ht="8" customHeight="1"/>
    <row r="5" ht="24" customHeight="1">
      <c r="A5" s="25" t="str">
        <v>연도</v>
      </c>
      <c r="B5" s="25" t="str">
        <v>기준월</v>
      </c>
      <c r="C5" s="25" t="str">
        <v>인구수</v>
      </c>
      <c r="D5" s="25" t="str">
        <v>세대수</v>
      </c>
      <c r="E5" s="25" t="str">
        <v>인구 기준지역</v>
      </c>
    </row>
    <row r="6">
      <c r="A6" s="23" t="str">
        <v>2023</v>
      </c>
      <c r="B6" s="23" t="str">
        <v>2023-12</v>
      </c>
      <c r="C6" s="26">
        <v>137586</v>
      </c>
      <c r="D6" s="26">
        <v>54018</v>
      </c>
      <c r="E6" s="23" t="str">
        <v>경기 남양주시 다산동</v>
      </c>
    </row>
    <row r="7">
      <c r="A7" s="23" t="str">
        <v>2024</v>
      </c>
      <c r="B7" s="23" t="str">
        <v>2024-12</v>
      </c>
      <c r="C7" s="26">
        <v>141622</v>
      </c>
      <c r="D7" s="26">
        <v>56104</v>
      </c>
      <c r="E7" s="23" t="str">
        <v>경기 남양주시 다산동</v>
      </c>
    </row>
    <row r="8">
      <c r="A8" s="23" t="str">
        <v>2025</v>
      </c>
      <c r="B8" s="23" t="str">
        <v>2025-12</v>
      </c>
      <c r="C8" s="26">
        <v>141892</v>
      </c>
      <c r="D8" s="26">
        <v>56303</v>
      </c>
      <c r="E8" s="23" t="str">
        <v>경기 남양주시 다산동</v>
      </c>
    </row>
    <row r="9">
      <c r="A9" s="23" t="str">
        <v>2026</v>
      </c>
      <c r="B9" s="23" t="str">
        <v>2026-07</v>
      </c>
      <c r="C9" s="26">
        <v>141819</v>
      </c>
      <c r="D9" s="26">
        <v>56495</v>
      </c>
      <c r="E9" s="23" t="str">
        <v>경기 남양주시 다산동</v>
      </c>
    </row>
  </sheetData>
  <autoFilter ref="A5:E9"/>
  <mergeCells count="1">
    <mergeCell ref="A1:E1"/>
  </mergeCells>
  <ignoredErrors>
    <ignoredError numberStoredAsText="1" sqref="A1:E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1" width="16.83203125" customWidth="1"/>
    <col min="2" max="2" width="18.83203125" customWidth="1"/>
    <col min="3" max="3" width="22.83203125" customWidth="1"/>
    <col min="4" max="4" width="28.83203125" customWidth="1"/>
  </cols>
  <sheetData>
    <row r="1" ht="26" customHeight="1">
      <c r="A1" s="24" t="str">
        <v>경기 남양주시 다산동 미분양</v>
      </c>
    </row>
    <row r="2" ht="21" customHeight="1">
      <c r="A2" s="23" t="str">
        <v>선택 지역</v>
      </c>
      <c r="B2" s="23" t="str">
        <v>경기 남양주시 다산동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경기 남양주시 국토교통부 미분양 통계 기준</v>
      </c>
    </row>
    <row r="4" ht="8" customHeight="1"/>
    <row r="5" ht="24" customHeight="1">
      <c r="A5" s="25" t="str">
        <v>기준월</v>
      </c>
      <c r="B5" s="25" t="str">
        <v>미분양(호)</v>
      </c>
      <c r="C5" s="25" t="str">
        <v>준공후 미분양(호)</v>
      </c>
      <c r="D5" s="25" t="str">
        <v>미분양 기준지역</v>
      </c>
    </row>
    <row r="6">
      <c r="A6" s="23" t="str">
        <v>2025-06</v>
      </c>
      <c r="B6" s="26">
        <v>358</v>
      </c>
      <c r="C6" s="26">
        <v>226</v>
      </c>
      <c r="D6" s="23" t="str">
        <v>경기 남양주시</v>
      </c>
    </row>
    <row r="7">
      <c r="A7" s="23" t="str">
        <v>2025-07</v>
      </c>
      <c r="B7" s="26">
        <v>358</v>
      </c>
      <c r="C7" s="26">
        <v>226</v>
      </c>
      <c r="D7" s="23" t="str">
        <v>경기 남양주시</v>
      </c>
    </row>
    <row r="8">
      <c r="A8" s="23" t="str">
        <v>2025-08</v>
      </c>
      <c r="B8" s="26">
        <v>355</v>
      </c>
      <c r="C8" s="26">
        <v>223</v>
      </c>
      <c r="D8" s="23" t="str">
        <v>경기 남양주시</v>
      </c>
    </row>
    <row r="9">
      <c r="A9" s="23" t="str">
        <v>2025-09</v>
      </c>
      <c r="B9" s="26">
        <v>352</v>
      </c>
      <c r="C9" s="26">
        <v>220</v>
      </c>
      <c r="D9" s="23" t="str">
        <v>경기 남양주시</v>
      </c>
    </row>
    <row r="10">
      <c r="A10" s="23" t="str">
        <v>2025-10</v>
      </c>
      <c r="B10" s="26">
        <v>345</v>
      </c>
      <c r="C10" s="26">
        <v>212</v>
      </c>
      <c r="D10" s="23" t="str">
        <v>경기 남양주시</v>
      </c>
    </row>
    <row r="11">
      <c r="A11" s="23" t="str">
        <v>2025-11</v>
      </c>
      <c r="B11" s="26">
        <v>346</v>
      </c>
      <c r="C11" s="26">
        <v>215</v>
      </c>
      <c r="D11" s="23" t="str">
        <v>경기 남양주시</v>
      </c>
    </row>
    <row r="12">
      <c r="A12" s="23" t="str">
        <v>2025-12</v>
      </c>
      <c r="B12" s="26">
        <v>344</v>
      </c>
      <c r="C12" s="26">
        <v>215</v>
      </c>
      <c r="D12" s="23" t="str">
        <v>경기 남양주시</v>
      </c>
    </row>
    <row r="13">
      <c r="A13" s="23" t="str">
        <v>2026-01</v>
      </c>
      <c r="B13" s="26">
        <v>337</v>
      </c>
      <c r="C13" s="26">
        <v>215</v>
      </c>
      <c r="D13" s="23" t="str">
        <v>경기 남양주시</v>
      </c>
    </row>
    <row r="14">
      <c r="A14" s="23" t="str">
        <v>2026-02</v>
      </c>
      <c r="B14" s="26">
        <v>334</v>
      </c>
      <c r="C14" s="26">
        <v>334</v>
      </c>
      <c r="D14" s="23" t="str">
        <v>경기 남양주시</v>
      </c>
    </row>
    <row r="15">
      <c r="A15" s="23" t="str">
        <v>2026-03</v>
      </c>
      <c r="B15" s="26">
        <v>331</v>
      </c>
      <c r="C15" s="26">
        <v>331</v>
      </c>
      <c r="D15" s="23" t="str">
        <v>경기 남양주시</v>
      </c>
    </row>
    <row r="16">
      <c r="A16" s="23" t="str">
        <v>2026-04</v>
      </c>
      <c r="B16" s="26">
        <v>335</v>
      </c>
      <c r="C16" s="26">
        <v>335</v>
      </c>
      <c r="D16" s="23" t="str">
        <v>경기 남양주시</v>
      </c>
    </row>
    <row r="17">
      <c r="A17" s="23" t="str">
        <v>2026-05</v>
      </c>
      <c r="B17" s="26">
        <v>328</v>
      </c>
      <c r="C17" s="26">
        <v>328</v>
      </c>
      <c r="D17" s="23" t="str">
        <v>경기 남양주시</v>
      </c>
    </row>
    <row r="18">
      <c r="A18" s="23" t="str">
        <v>2026-06</v>
      </c>
      <c r="B18" s="26">
        <v>322</v>
      </c>
      <c r="C18" s="26">
        <v>322</v>
      </c>
      <c r="D18" s="23" t="str">
        <v>경기 남양주시</v>
      </c>
    </row>
  </sheetData>
  <autoFilter ref="A5:D18"/>
  <mergeCells count="1">
    <mergeCell ref="A1:D1"/>
  </mergeCells>
  <ignoredErrors>
    <ignoredError numberStoredAsText="1" sqref="A1:D1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cols>
    <col min="1" max="1" width="16.83203125" customWidth="1"/>
    <col min="2" max="2" width="10.83203125" customWidth="1"/>
    <col min="3" max="3" width="10.83203125" customWidth="1"/>
    <col min="4" max="4" width="15.83203125" customWidth="1"/>
    <col min="5" max="5" width="18.83203125" customWidth="1"/>
    <col min="6" max="6" width="18.83203125" customWidth="1"/>
    <col min="7" max="7" width="16.83203125" customWidth="1"/>
    <col min="8" max="8" width="10.83203125" customWidth="1"/>
  </cols>
  <sheetData>
    <row r="1" ht="26" customHeight="1">
      <c r="A1" s="24" t="str">
        <v>다산 이편한세상자이 유형별 최근 거래 10건</v>
      </c>
    </row>
    <row r="2" ht="21" customHeight="1">
      <c r="A2" s="23" t="str">
        <v>선택 지역</v>
      </c>
      <c r="B2" s="23" t="str">
        <v>경기 남양주시 다산동 · 다산 이편한세상자이</v>
      </c>
      <c r="C2" s="23" t="str">
        <v>기준월</v>
      </c>
      <c r="D2" s="23" t="str">
        <v>2026-07</v>
      </c>
    </row>
    <row r="3" ht="21" customHeight="1">
      <c r="A3" s="23" t="str">
        <v>자료 기준</v>
      </c>
      <c r="B3" s="23" t="str">
        <v>전용면적별 매매·전세·월세 각각 최근 10건 · 경기 남양주시 다산동 · 국토교통부 실거래 신고 완료분</v>
      </c>
    </row>
    <row r="4" ht="8" customHeight="1"/>
    <row r="5" ht="24" customHeight="1">
      <c r="A5" s="25" t="str">
        <v>전용면적(㎡)</v>
      </c>
      <c r="B5" s="25" t="str">
        <v>구분</v>
      </c>
      <c r="C5" s="25" t="str">
        <v>순번</v>
      </c>
      <c r="D5" s="25" t="str">
        <v>거래일</v>
      </c>
      <c r="E5" s="25" t="str">
        <v>거래금액(원)</v>
      </c>
      <c r="F5" s="25" t="str">
        <v>보증금(원)</v>
      </c>
      <c r="G5" s="25" t="str">
        <v>월세(원)</v>
      </c>
      <c r="H5" s="25" t="str">
        <v>층</v>
      </c>
    </row>
    <row r="6">
      <c r="A6" s="28">
        <v>59.98</v>
      </c>
      <c r="B6" s="23" t="str">
        <v>매매</v>
      </c>
      <c r="C6" s="30">
        <v>1</v>
      </c>
      <c r="D6" s="23" t="str">
        <v>2026-07-11</v>
      </c>
      <c r="E6" s="26">
        <v>1000000000</v>
      </c>
      <c r="F6" s="26">
        <v>0</v>
      </c>
      <c r="G6" s="26">
        <v>0</v>
      </c>
      <c r="H6" s="30">
        <v>16</v>
      </c>
    </row>
    <row r="7">
      <c r="A7" s="28">
        <v>59.98</v>
      </c>
      <c r="B7" s="23" t="str">
        <v>매매</v>
      </c>
      <c r="C7" s="30">
        <v>2</v>
      </c>
      <c r="D7" s="23" t="str">
        <v>2026-07-09</v>
      </c>
      <c r="E7" s="26">
        <v>930000000</v>
      </c>
      <c r="F7" s="26">
        <v>0</v>
      </c>
      <c r="G7" s="26">
        <v>0</v>
      </c>
      <c r="H7" s="30">
        <v>8</v>
      </c>
    </row>
    <row r="8">
      <c r="A8" s="28">
        <v>59.98</v>
      </c>
      <c r="B8" s="23" t="str">
        <v>매매</v>
      </c>
      <c r="C8" s="30">
        <v>3</v>
      </c>
      <c r="D8" s="23" t="str">
        <v>2026-07-07</v>
      </c>
      <c r="E8" s="26">
        <v>930000000</v>
      </c>
      <c r="F8" s="26">
        <v>0</v>
      </c>
      <c r="G8" s="26">
        <v>0</v>
      </c>
      <c r="H8" s="30">
        <v>2</v>
      </c>
    </row>
    <row r="9">
      <c r="A9" s="28">
        <v>59.98</v>
      </c>
      <c r="B9" s="23" t="str">
        <v>매매</v>
      </c>
      <c r="C9" s="30">
        <v>4</v>
      </c>
      <c r="D9" s="23" t="str">
        <v>2026-07-04</v>
      </c>
      <c r="E9" s="26">
        <v>865000000</v>
      </c>
      <c r="F9" s="26">
        <v>0</v>
      </c>
      <c r="G9" s="26">
        <v>0</v>
      </c>
      <c r="H9" s="30">
        <v>9</v>
      </c>
    </row>
    <row r="10">
      <c r="A10" s="28">
        <v>59.98</v>
      </c>
      <c r="B10" s="23" t="str">
        <v>매매</v>
      </c>
      <c r="C10" s="30">
        <v>5</v>
      </c>
      <c r="D10" s="23" t="str">
        <v>2026-07-04</v>
      </c>
      <c r="E10" s="26">
        <v>860000000</v>
      </c>
      <c r="F10" s="26">
        <v>0</v>
      </c>
      <c r="G10" s="26">
        <v>0</v>
      </c>
      <c r="H10" s="30">
        <v>19</v>
      </c>
    </row>
    <row r="11">
      <c r="A11" s="28">
        <v>59.98</v>
      </c>
      <c r="B11" s="23" t="str">
        <v>매매</v>
      </c>
      <c r="C11" s="30">
        <v>6</v>
      </c>
      <c r="D11" s="23" t="str">
        <v>2026-06-29</v>
      </c>
      <c r="E11" s="26">
        <v>950000000</v>
      </c>
      <c r="F11" s="26">
        <v>0</v>
      </c>
      <c r="G11" s="26">
        <v>0</v>
      </c>
      <c r="H11" s="30">
        <v>26</v>
      </c>
    </row>
    <row r="12">
      <c r="A12" s="28">
        <v>59.98</v>
      </c>
      <c r="B12" s="23" t="str">
        <v>매매</v>
      </c>
      <c r="C12" s="30">
        <v>7</v>
      </c>
      <c r="D12" s="23" t="str">
        <v>2026-06-27</v>
      </c>
      <c r="E12" s="26">
        <v>885000000</v>
      </c>
      <c r="F12" s="26">
        <v>0</v>
      </c>
      <c r="G12" s="26">
        <v>0</v>
      </c>
      <c r="H12" s="30">
        <v>4</v>
      </c>
    </row>
    <row r="13">
      <c r="A13" s="28">
        <v>59.98</v>
      </c>
      <c r="B13" s="23" t="str">
        <v>매매</v>
      </c>
      <c r="C13" s="30">
        <v>8</v>
      </c>
      <c r="D13" s="23" t="str">
        <v>2026-06-20</v>
      </c>
      <c r="E13" s="26">
        <v>898000000</v>
      </c>
      <c r="F13" s="26">
        <v>0</v>
      </c>
      <c r="G13" s="26">
        <v>0</v>
      </c>
      <c r="H13" s="30">
        <v>22</v>
      </c>
    </row>
    <row r="14">
      <c r="A14" s="28">
        <v>59.98</v>
      </c>
      <c r="B14" s="23" t="str">
        <v>매매</v>
      </c>
      <c r="C14" s="30">
        <v>9</v>
      </c>
      <c r="D14" s="23" t="str">
        <v>2026-06-16</v>
      </c>
      <c r="E14" s="26">
        <v>850000000</v>
      </c>
      <c r="F14" s="26">
        <v>0</v>
      </c>
      <c r="G14" s="26">
        <v>0</v>
      </c>
      <c r="H14" s="30">
        <v>11</v>
      </c>
    </row>
    <row r="15">
      <c r="A15" s="28">
        <v>59.98</v>
      </c>
      <c r="B15" s="23" t="str">
        <v>매매</v>
      </c>
      <c r="C15" s="30">
        <v>10</v>
      </c>
      <c r="D15" s="23" t="str">
        <v>2026-06-14</v>
      </c>
      <c r="E15" s="26">
        <v>838000000</v>
      </c>
      <c r="F15" s="26">
        <v>0</v>
      </c>
      <c r="G15" s="26">
        <v>0</v>
      </c>
      <c r="H15" s="30">
        <v>23</v>
      </c>
    </row>
    <row r="16">
      <c r="A16" s="28">
        <v>59.98</v>
      </c>
      <c r="B16" s="23" t="str">
        <v>전세</v>
      </c>
      <c r="C16" s="30">
        <v>1</v>
      </c>
      <c r="D16" s="23" t="str">
        <v>2026-08-14</v>
      </c>
      <c r="E16" s="26">
        <v>400000000</v>
      </c>
      <c r="F16" s="26">
        <v>400000000</v>
      </c>
      <c r="G16" s="26">
        <v>0</v>
      </c>
      <c r="H16" s="30">
        <v>2</v>
      </c>
    </row>
    <row r="17">
      <c r="A17" s="28">
        <v>59.98</v>
      </c>
      <c r="B17" s="23" t="str">
        <v>전세</v>
      </c>
      <c r="C17" s="30">
        <v>2</v>
      </c>
      <c r="D17" s="23" t="str">
        <v>2026-07-26</v>
      </c>
      <c r="E17" s="26">
        <v>560000000</v>
      </c>
      <c r="F17" s="26">
        <v>560000000</v>
      </c>
      <c r="G17" s="26">
        <v>0</v>
      </c>
      <c r="H17" s="30">
        <v>3</v>
      </c>
    </row>
    <row r="18">
      <c r="A18" s="28">
        <v>59.98</v>
      </c>
      <c r="B18" s="23" t="str">
        <v>전세</v>
      </c>
      <c r="C18" s="30">
        <v>3</v>
      </c>
      <c r="D18" s="23" t="str">
        <v>2026-07-18</v>
      </c>
      <c r="E18" s="26">
        <v>570000000</v>
      </c>
      <c r="F18" s="26">
        <v>570000000</v>
      </c>
      <c r="G18" s="26">
        <v>0</v>
      </c>
      <c r="H18" s="30">
        <v>16</v>
      </c>
    </row>
    <row r="19">
      <c r="A19" s="28">
        <v>59.98</v>
      </c>
      <c r="B19" s="23" t="str">
        <v>전세</v>
      </c>
      <c r="C19" s="30">
        <v>4</v>
      </c>
      <c r="D19" s="23" t="str">
        <v>2026-07-17</v>
      </c>
      <c r="E19" s="26">
        <v>550000000</v>
      </c>
      <c r="F19" s="26">
        <v>550000000</v>
      </c>
      <c r="G19" s="26">
        <v>0</v>
      </c>
      <c r="H19" s="30">
        <v>25</v>
      </c>
    </row>
    <row r="20">
      <c r="A20" s="28">
        <v>59.98</v>
      </c>
      <c r="B20" s="23" t="str">
        <v>전세</v>
      </c>
      <c r="C20" s="30">
        <v>5</v>
      </c>
      <c r="D20" s="23" t="str">
        <v>2026-07-17</v>
      </c>
      <c r="E20" s="26">
        <v>550000000</v>
      </c>
      <c r="F20" s="26">
        <v>550000000</v>
      </c>
      <c r="G20" s="26">
        <v>0</v>
      </c>
      <c r="H20" s="30">
        <v>24</v>
      </c>
    </row>
    <row r="21">
      <c r="A21" s="28">
        <v>59.98</v>
      </c>
      <c r="B21" s="23" t="str">
        <v>전세</v>
      </c>
      <c r="C21" s="30">
        <v>6</v>
      </c>
      <c r="D21" s="23" t="str">
        <v>2026-07-10</v>
      </c>
      <c r="E21" s="26">
        <v>550000000</v>
      </c>
      <c r="F21" s="26">
        <v>550000000</v>
      </c>
      <c r="G21" s="26">
        <v>0</v>
      </c>
      <c r="H21" s="30">
        <v>10</v>
      </c>
    </row>
    <row r="22">
      <c r="A22" s="28">
        <v>59.98</v>
      </c>
      <c r="B22" s="23" t="str">
        <v>전세</v>
      </c>
      <c r="C22" s="30">
        <v>7</v>
      </c>
      <c r="D22" s="23" t="str">
        <v>2026-06-30</v>
      </c>
      <c r="E22" s="26">
        <v>451500000</v>
      </c>
      <c r="F22" s="26">
        <v>451500000</v>
      </c>
      <c r="G22" s="26">
        <v>0</v>
      </c>
      <c r="H22" s="30">
        <v>22</v>
      </c>
    </row>
    <row r="23">
      <c r="A23" s="28">
        <v>59.98</v>
      </c>
      <c r="B23" s="23" t="str">
        <v>전세</v>
      </c>
      <c r="C23" s="30">
        <v>8</v>
      </c>
      <c r="D23" s="23" t="str">
        <v>2026-06-30</v>
      </c>
      <c r="E23" s="26">
        <v>420000000</v>
      </c>
      <c r="F23" s="26">
        <v>420000000</v>
      </c>
      <c r="G23" s="26">
        <v>0</v>
      </c>
      <c r="H23" s="30">
        <v>17</v>
      </c>
    </row>
    <row r="24">
      <c r="A24" s="28">
        <v>59.98</v>
      </c>
      <c r="B24" s="23" t="str">
        <v>전세</v>
      </c>
      <c r="C24" s="30">
        <v>9</v>
      </c>
      <c r="D24" s="23" t="str">
        <v>2026-06-26</v>
      </c>
      <c r="E24" s="26">
        <v>448000000</v>
      </c>
      <c r="F24" s="26">
        <v>448000000</v>
      </c>
      <c r="G24" s="26">
        <v>0</v>
      </c>
      <c r="H24" s="30">
        <v>20</v>
      </c>
    </row>
    <row r="25">
      <c r="A25" s="28">
        <v>59.98</v>
      </c>
      <c r="B25" s="23" t="str">
        <v>전세</v>
      </c>
      <c r="C25" s="30">
        <v>10</v>
      </c>
      <c r="D25" s="23" t="str">
        <v>2026-06-20</v>
      </c>
      <c r="E25" s="26">
        <v>430000000</v>
      </c>
      <c r="F25" s="26">
        <v>430000000</v>
      </c>
      <c r="G25" s="26">
        <v>0</v>
      </c>
      <c r="H25" s="30">
        <v>8</v>
      </c>
    </row>
    <row r="26">
      <c r="A26" s="28">
        <v>59.98</v>
      </c>
      <c r="B26" s="23" t="str">
        <v>월세</v>
      </c>
      <c r="C26" s="30">
        <v>1</v>
      </c>
      <c r="D26" s="23" t="str">
        <v>2026-07-15</v>
      </c>
      <c r="F26" s="26">
        <v>100000000</v>
      </c>
      <c r="G26" s="26">
        <v>1260000</v>
      </c>
      <c r="H26" s="30">
        <v>3</v>
      </c>
    </row>
    <row r="27">
      <c r="A27" s="28">
        <v>59.98</v>
      </c>
      <c r="B27" s="23" t="str">
        <v>월세</v>
      </c>
      <c r="C27" s="30">
        <v>2</v>
      </c>
      <c r="D27" s="23" t="str">
        <v>2026-07-01</v>
      </c>
      <c r="F27" s="26">
        <v>30000000</v>
      </c>
      <c r="G27" s="26">
        <v>1900000</v>
      </c>
      <c r="H27" s="30">
        <v>1</v>
      </c>
    </row>
    <row r="28">
      <c r="A28" s="28">
        <v>59.98</v>
      </c>
      <c r="B28" s="23" t="str">
        <v>월세</v>
      </c>
      <c r="C28" s="30">
        <v>3</v>
      </c>
      <c r="D28" s="23" t="str">
        <v>2026-06-27</v>
      </c>
      <c r="F28" s="26">
        <v>350000000</v>
      </c>
      <c r="G28" s="26">
        <v>380000</v>
      </c>
      <c r="H28" s="30">
        <v>9</v>
      </c>
    </row>
    <row r="29">
      <c r="A29" s="28">
        <v>59.98</v>
      </c>
      <c r="B29" s="23" t="str">
        <v>월세</v>
      </c>
      <c r="C29" s="30">
        <v>4</v>
      </c>
      <c r="D29" s="23" t="str">
        <v>2026-06-11</v>
      </c>
      <c r="F29" s="26">
        <v>480000000</v>
      </c>
      <c r="G29" s="26">
        <v>200000</v>
      </c>
      <c r="H29" s="30">
        <v>14</v>
      </c>
    </row>
    <row r="30">
      <c r="A30" s="28">
        <v>59.98</v>
      </c>
      <c r="B30" s="23" t="str">
        <v>월세</v>
      </c>
      <c r="C30" s="30">
        <v>5</v>
      </c>
      <c r="D30" s="23" t="str">
        <v>2026-03-17</v>
      </c>
      <c r="F30" s="26">
        <v>530000000</v>
      </c>
      <c r="G30" s="26">
        <v>50000</v>
      </c>
      <c r="H30" s="30">
        <v>21</v>
      </c>
    </row>
    <row r="31">
      <c r="A31" s="28">
        <v>59.98</v>
      </c>
      <c r="B31" s="23" t="str">
        <v>월세</v>
      </c>
      <c r="C31" s="30">
        <v>6</v>
      </c>
      <c r="D31" s="23" t="str">
        <v>2026-03-09</v>
      </c>
      <c r="F31" s="26">
        <v>40000000</v>
      </c>
      <c r="G31" s="26">
        <v>1580000</v>
      </c>
      <c r="H31" s="30">
        <v>12</v>
      </c>
    </row>
    <row r="32">
      <c r="A32" s="28">
        <v>59.98</v>
      </c>
      <c r="B32" s="23" t="str">
        <v>월세</v>
      </c>
      <c r="C32" s="30">
        <v>7</v>
      </c>
      <c r="D32" s="23" t="str">
        <v>2026-03-03</v>
      </c>
      <c r="F32" s="26">
        <v>100000000</v>
      </c>
      <c r="G32" s="26">
        <v>1600000</v>
      </c>
      <c r="H32" s="30">
        <v>13</v>
      </c>
    </row>
    <row r="33">
      <c r="A33" s="28">
        <v>59.98</v>
      </c>
      <c r="B33" s="23" t="str">
        <v>월세</v>
      </c>
      <c r="C33" s="30">
        <v>8</v>
      </c>
      <c r="D33" s="23" t="str">
        <v>2026-01-24</v>
      </c>
      <c r="F33" s="26">
        <v>400000000</v>
      </c>
      <c r="G33" s="26">
        <v>500000</v>
      </c>
      <c r="H33" s="30">
        <v>23</v>
      </c>
    </row>
    <row r="34">
      <c r="A34" s="28">
        <v>59.98</v>
      </c>
      <c r="B34" s="23" t="str">
        <v>월세</v>
      </c>
      <c r="C34" s="30">
        <v>9</v>
      </c>
      <c r="D34" s="23" t="str">
        <v>2025-12-01</v>
      </c>
      <c r="F34" s="26">
        <v>50000000</v>
      </c>
      <c r="G34" s="26">
        <v>1600000</v>
      </c>
      <c r="H34" s="30">
        <v>5</v>
      </c>
    </row>
    <row r="35">
      <c r="A35" s="28">
        <v>59.98</v>
      </c>
      <c r="B35" s="23" t="str">
        <v>월세</v>
      </c>
      <c r="C35" s="30">
        <v>10</v>
      </c>
      <c r="D35" s="23" t="str">
        <v>2025-09-22</v>
      </c>
      <c r="F35" s="26">
        <v>420000000</v>
      </c>
      <c r="G35" s="26">
        <v>100000</v>
      </c>
      <c r="H35" s="30">
        <v>8</v>
      </c>
    </row>
    <row r="36">
      <c r="A36" s="28">
        <v>74.88</v>
      </c>
      <c r="B36" s="23" t="str">
        <v>매매</v>
      </c>
      <c r="C36" s="30">
        <v>1</v>
      </c>
      <c r="D36" s="23" t="str">
        <v>2026-07-13</v>
      </c>
      <c r="E36" s="26">
        <v>930000000</v>
      </c>
      <c r="F36" s="26">
        <v>0</v>
      </c>
      <c r="G36" s="26">
        <v>0</v>
      </c>
      <c r="H36" s="30">
        <v>20</v>
      </c>
    </row>
    <row r="37">
      <c r="A37" s="28">
        <v>74.88</v>
      </c>
      <c r="B37" s="23" t="str">
        <v>매매</v>
      </c>
      <c r="C37" s="30">
        <v>2</v>
      </c>
      <c r="D37" s="23" t="str">
        <v>2026-07-11</v>
      </c>
      <c r="E37" s="26">
        <v>970000000</v>
      </c>
      <c r="F37" s="26">
        <v>0</v>
      </c>
      <c r="G37" s="26">
        <v>0</v>
      </c>
      <c r="H37" s="30">
        <v>11</v>
      </c>
    </row>
    <row r="38">
      <c r="A38" s="28">
        <v>74.88</v>
      </c>
      <c r="B38" s="23" t="str">
        <v>매매</v>
      </c>
      <c r="C38" s="30">
        <v>3</v>
      </c>
      <c r="D38" s="23" t="str">
        <v>2026-06-30</v>
      </c>
      <c r="E38" s="26">
        <v>1000000000</v>
      </c>
      <c r="F38" s="26">
        <v>0</v>
      </c>
      <c r="G38" s="26">
        <v>0</v>
      </c>
      <c r="H38" s="30">
        <v>14</v>
      </c>
    </row>
    <row r="39">
      <c r="A39" s="28">
        <v>74.88</v>
      </c>
      <c r="B39" s="23" t="str">
        <v>매매</v>
      </c>
      <c r="C39" s="30">
        <v>4</v>
      </c>
      <c r="D39" s="23" t="str">
        <v>2026-06-13</v>
      </c>
      <c r="E39" s="26">
        <v>940000000</v>
      </c>
      <c r="F39" s="26">
        <v>0</v>
      </c>
      <c r="G39" s="26">
        <v>0</v>
      </c>
      <c r="H39" s="30">
        <v>5</v>
      </c>
    </row>
    <row r="40">
      <c r="A40" s="28">
        <v>74.88</v>
      </c>
      <c r="B40" s="23" t="str">
        <v>매매</v>
      </c>
      <c r="C40" s="30">
        <v>5</v>
      </c>
      <c r="D40" s="23" t="str">
        <v>2026-06-13</v>
      </c>
      <c r="E40" s="26">
        <v>917000000</v>
      </c>
      <c r="F40" s="26">
        <v>0</v>
      </c>
      <c r="G40" s="26">
        <v>0</v>
      </c>
      <c r="H40" s="30">
        <v>15</v>
      </c>
    </row>
    <row r="41">
      <c r="A41" s="28">
        <v>74.88</v>
      </c>
      <c r="B41" s="23" t="str">
        <v>매매</v>
      </c>
      <c r="C41" s="30">
        <v>6</v>
      </c>
      <c r="D41" s="23" t="str">
        <v>2026-05-29</v>
      </c>
      <c r="E41" s="26">
        <v>938000000</v>
      </c>
      <c r="F41" s="26">
        <v>0</v>
      </c>
      <c r="G41" s="26">
        <v>0</v>
      </c>
      <c r="H41" s="30">
        <v>25</v>
      </c>
    </row>
    <row r="42">
      <c r="A42" s="28">
        <v>74.88</v>
      </c>
      <c r="B42" s="23" t="str">
        <v>매매</v>
      </c>
      <c r="C42" s="30">
        <v>7</v>
      </c>
      <c r="D42" s="23" t="str">
        <v>2026-05-16</v>
      </c>
      <c r="E42" s="26">
        <v>970000000</v>
      </c>
      <c r="F42" s="26">
        <v>0</v>
      </c>
      <c r="G42" s="26">
        <v>0</v>
      </c>
      <c r="H42" s="30">
        <v>18</v>
      </c>
    </row>
    <row r="43">
      <c r="A43" s="28">
        <v>74.88</v>
      </c>
      <c r="B43" s="23" t="str">
        <v>매매</v>
      </c>
      <c r="C43" s="30">
        <v>8</v>
      </c>
      <c r="D43" s="23" t="str">
        <v>2026-05-08</v>
      </c>
      <c r="E43" s="26">
        <v>950000000</v>
      </c>
      <c r="F43" s="26">
        <v>0</v>
      </c>
      <c r="G43" s="26">
        <v>0</v>
      </c>
      <c r="H43" s="30">
        <v>23</v>
      </c>
    </row>
    <row r="44">
      <c r="A44" s="28">
        <v>74.88</v>
      </c>
      <c r="B44" s="23" t="str">
        <v>매매</v>
      </c>
      <c r="C44" s="30">
        <v>9</v>
      </c>
      <c r="D44" s="23" t="str">
        <v>2026-05-08</v>
      </c>
      <c r="E44" s="26">
        <v>920000000</v>
      </c>
      <c r="F44" s="26">
        <v>0</v>
      </c>
      <c r="G44" s="26">
        <v>0</v>
      </c>
      <c r="H44" s="30">
        <v>7</v>
      </c>
    </row>
    <row r="45">
      <c r="A45" s="28">
        <v>74.88</v>
      </c>
      <c r="B45" s="23" t="str">
        <v>매매</v>
      </c>
      <c r="C45" s="30">
        <v>10</v>
      </c>
      <c r="D45" s="23" t="str">
        <v>2026-05-06</v>
      </c>
      <c r="E45" s="26">
        <v>918000000</v>
      </c>
      <c r="F45" s="26">
        <v>0</v>
      </c>
      <c r="G45" s="26">
        <v>0</v>
      </c>
      <c r="H45" s="30">
        <v>15</v>
      </c>
    </row>
    <row r="46">
      <c r="A46" s="28">
        <v>74.88</v>
      </c>
      <c r="B46" s="23" t="str">
        <v>전세</v>
      </c>
      <c r="C46" s="30">
        <v>1</v>
      </c>
      <c r="D46" s="23" t="str">
        <v>2026-08-08</v>
      </c>
      <c r="E46" s="26">
        <v>483000000</v>
      </c>
      <c r="F46" s="26">
        <v>483000000</v>
      </c>
      <c r="G46" s="26">
        <v>0</v>
      </c>
      <c r="H46" s="30">
        <v>13</v>
      </c>
    </row>
    <row r="47">
      <c r="A47" s="28">
        <v>74.88</v>
      </c>
      <c r="B47" s="23" t="str">
        <v>전세</v>
      </c>
      <c r="C47" s="30">
        <v>2</v>
      </c>
      <c r="D47" s="23" t="str">
        <v>2026-07-27</v>
      </c>
      <c r="E47" s="26">
        <v>525000000</v>
      </c>
      <c r="F47" s="26">
        <v>525000000</v>
      </c>
      <c r="G47" s="26">
        <v>0</v>
      </c>
      <c r="H47" s="30">
        <v>27</v>
      </c>
    </row>
    <row r="48">
      <c r="A48" s="28">
        <v>74.88</v>
      </c>
      <c r="B48" s="23" t="str">
        <v>전세</v>
      </c>
      <c r="C48" s="30">
        <v>3</v>
      </c>
      <c r="D48" s="23" t="str">
        <v>2026-07-18</v>
      </c>
      <c r="E48" s="26">
        <v>525000000</v>
      </c>
      <c r="F48" s="26">
        <v>525000000</v>
      </c>
      <c r="G48" s="26">
        <v>0</v>
      </c>
      <c r="H48" s="30">
        <v>20</v>
      </c>
    </row>
    <row r="49">
      <c r="A49" s="28">
        <v>74.88</v>
      </c>
      <c r="B49" s="23" t="str">
        <v>전세</v>
      </c>
      <c r="C49" s="30">
        <v>4</v>
      </c>
      <c r="D49" s="23" t="str">
        <v>2026-07-15</v>
      </c>
      <c r="E49" s="26">
        <v>600000000</v>
      </c>
      <c r="F49" s="26">
        <v>600000000</v>
      </c>
      <c r="G49" s="26">
        <v>0</v>
      </c>
      <c r="H49" s="30">
        <v>26</v>
      </c>
    </row>
    <row r="50">
      <c r="A50" s="28">
        <v>74.88</v>
      </c>
      <c r="B50" s="23" t="str">
        <v>전세</v>
      </c>
      <c r="C50" s="30">
        <v>5</v>
      </c>
      <c r="D50" s="23" t="str">
        <v>2026-07-08</v>
      </c>
      <c r="E50" s="26">
        <v>450000000</v>
      </c>
      <c r="F50" s="26">
        <v>450000000</v>
      </c>
      <c r="G50" s="26">
        <v>0</v>
      </c>
      <c r="H50" s="30">
        <v>1</v>
      </c>
    </row>
    <row r="51">
      <c r="A51" s="28">
        <v>74.88</v>
      </c>
      <c r="B51" s="23" t="str">
        <v>전세</v>
      </c>
      <c r="C51" s="30">
        <v>6</v>
      </c>
      <c r="D51" s="23" t="str">
        <v>2026-07-04</v>
      </c>
      <c r="E51" s="26">
        <v>450000000</v>
      </c>
      <c r="F51" s="26">
        <v>450000000</v>
      </c>
      <c r="G51" s="26">
        <v>0</v>
      </c>
      <c r="H51" s="30">
        <v>27</v>
      </c>
    </row>
    <row r="52">
      <c r="A52" s="28">
        <v>74.88</v>
      </c>
      <c r="B52" s="23" t="str">
        <v>전세</v>
      </c>
      <c r="C52" s="30">
        <v>7</v>
      </c>
      <c r="D52" s="23" t="str">
        <v>2026-06-25</v>
      </c>
      <c r="E52" s="26">
        <v>600000000</v>
      </c>
      <c r="F52" s="26">
        <v>600000000</v>
      </c>
      <c r="G52" s="26">
        <v>0</v>
      </c>
      <c r="H52" s="30">
        <v>27</v>
      </c>
    </row>
    <row r="53">
      <c r="A53" s="28">
        <v>74.88</v>
      </c>
      <c r="B53" s="23" t="str">
        <v>전세</v>
      </c>
      <c r="C53" s="30">
        <v>8</v>
      </c>
      <c r="D53" s="23" t="str">
        <v>2026-06-10</v>
      </c>
      <c r="E53" s="26">
        <v>483000000</v>
      </c>
      <c r="F53" s="26">
        <v>483000000</v>
      </c>
      <c r="G53" s="26">
        <v>0</v>
      </c>
      <c r="H53" s="30">
        <v>8</v>
      </c>
    </row>
    <row r="54">
      <c r="A54" s="28">
        <v>74.88</v>
      </c>
      <c r="B54" s="23" t="str">
        <v>전세</v>
      </c>
      <c r="C54" s="30">
        <v>9</v>
      </c>
      <c r="D54" s="23" t="str">
        <v>2026-06-03</v>
      </c>
      <c r="E54" s="26">
        <v>425420000</v>
      </c>
      <c r="F54" s="26">
        <v>425420000</v>
      </c>
      <c r="G54" s="26">
        <v>0</v>
      </c>
      <c r="H54" s="30">
        <v>16</v>
      </c>
    </row>
    <row r="55">
      <c r="A55" s="28">
        <v>74.88</v>
      </c>
      <c r="B55" s="23" t="str">
        <v>전세</v>
      </c>
      <c r="C55" s="30">
        <v>10</v>
      </c>
      <c r="D55" s="23" t="str">
        <v>2026-05-06</v>
      </c>
      <c r="E55" s="26">
        <v>560000000</v>
      </c>
      <c r="F55" s="26">
        <v>560000000</v>
      </c>
      <c r="G55" s="26">
        <v>0</v>
      </c>
      <c r="H55" s="30">
        <v>17</v>
      </c>
    </row>
    <row r="56">
      <c r="A56" s="28">
        <v>74.88</v>
      </c>
      <c r="B56" s="23" t="str">
        <v>월세</v>
      </c>
      <c r="C56" s="30">
        <v>1</v>
      </c>
      <c r="D56" s="23" t="str">
        <v>2026-07-25</v>
      </c>
      <c r="F56" s="26">
        <v>500000000</v>
      </c>
      <c r="G56" s="26">
        <v>550000</v>
      </c>
      <c r="H56" s="30">
        <v>13</v>
      </c>
    </row>
    <row r="57">
      <c r="A57" s="28">
        <v>74.88</v>
      </c>
      <c r="B57" s="23" t="str">
        <v>월세</v>
      </c>
      <c r="C57" s="30">
        <v>2</v>
      </c>
      <c r="D57" s="23" t="str">
        <v>2026-07-10</v>
      </c>
      <c r="F57" s="26">
        <v>400000000</v>
      </c>
      <c r="G57" s="26">
        <v>330000</v>
      </c>
      <c r="H57" s="30">
        <v>17</v>
      </c>
    </row>
    <row r="58">
      <c r="A58" s="28">
        <v>74.88</v>
      </c>
      <c r="B58" s="23" t="str">
        <v>월세</v>
      </c>
      <c r="C58" s="30">
        <v>3</v>
      </c>
      <c r="D58" s="23" t="str">
        <v>2026-07-04</v>
      </c>
      <c r="F58" s="26">
        <v>420000000</v>
      </c>
      <c r="G58" s="26">
        <v>260000</v>
      </c>
      <c r="H58" s="30">
        <v>6</v>
      </c>
    </row>
    <row r="59">
      <c r="A59" s="28">
        <v>74.88</v>
      </c>
      <c r="B59" s="23" t="str">
        <v>월세</v>
      </c>
      <c r="C59" s="30">
        <v>4</v>
      </c>
      <c r="D59" s="23" t="str">
        <v>2026-03-31</v>
      </c>
      <c r="F59" s="26">
        <v>350000000</v>
      </c>
      <c r="G59" s="26">
        <v>1050000</v>
      </c>
      <c r="H59" s="30">
        <v>6</v>
      </c>
    </row>
    <row r="60">
      <c r="A60" s="28">
        <v>74.88</v>
      </c>
      <c r="B60" s="23" t="str">
        <v>월세</v>
      </c>
      <c r="C60" s="30">
        <v>5</v>
      </c>
      <c r="D60" s="23" t="str">
        <v>2026-02-20</v>
      </c>
      <c r="F60" s="26">
        <v>350000000</v>
      </c>
      <c r="G60" s="26">
        <v>480000</v>
      </c>
      <c r="H60" s="30">
        <v>4</v>
      </c>
    </row>
    <row r="61">
      <c r="A61" s="28">
        <v>74.88</v>
      </c>
      <c r="B61" s="23" t="str">
        <v>월세</v>
      </c>
      <c r="C61" s="30">
        <v>6</v>
      </c>
      <c r="D61" s="23" t="str">
        <v>2026-02-11</v>
      </c>
      <c r="F61" s="26">
        <v>100000000</v>
      </c>
      <c r="G61" s="26">
        <v>1900000</v>
      </c>
      <c r="H61" s="30">
        <v>11</v>
      </c>
    </row>
    <row r="62">
      <c r="A62" s="28">
        <v>74.88</v>
      </c>
      <c r="B62" s="23" t="str">
        <v>월세</v>
      </c>
      <c r="C62" s="30">
        <v>7</v>
      </c>
      <c r="D62" s="23" t="str">
        <v>2026-02-09</v>
      </c>
      <c r="F62" s="26">
        <v>150000000</v>
      </c>
      <c r="G62" s="26">
        <v>1700000</v>
      </c>
      <c r="H62" s="30">
        <v>27</v>
      </c>
    </row>
    <row r="63">
      <c r="A63" s="28">
        <v>74.88</v>
      </c>
      <c r="B63" s="23" t="str">
        <v>월세</v>
      </c>
      <c r="C63" s="30">
        <v>8</v>
      </c>
      <c r="D63" s="23" t="str">
        <v>2025-07-07</v>
      </c>
      <c r="F63" s="26">
        <v>30000000</v>
      </c>
      <c r="G63" s="26">
        <v>1900000</v>
      </c>
      <c r="H63" s="30">
        <v>28</v>
      </c>
    </row>
    <row r="64">
      <c r="A64" s="28">
        <v>74.88</v>
      </c>
      <c r="B64" s="23" t="str">
        <v>월세</v>
      </c>
      <c r="C64" s="30">
        <v>9</v>
      </c>
      <c r="D64" s="23" t="str">
        <v>2025-05-01</v>
      </c>
      <c r="F64" s="26">
        <v>150000000</v>
      </c>
      <c r="G64" s="26">
        <v>1650000</v>
      </c>
      <c r="H64" s="30">
        <v>8</v>
      </c>
    </row>
    <row r="65">
      <c r="A65" s="28">
        <v>74.88</v>
      </c>
      <c r="B65" s="23" t="str">
        <v>월세</v>
      </c>
      <c r="C65" s="30">
        <v>10</v>
      </c>
      <c r="D65" s="23" t="str">
        <v>2025-04-26</v>
      </c>
      <c r="F65" s="26">
        <v>200000000</v>
      </c>
      <c r="G65" s="26">
        <v>1300000</v>
      </c>
      <c r="H65" s="30">
        <v>29</v>
      </c>
    </row>
    <row r="66">
      <c r="A66" s="28">
        <v>84.88</v>
      </c>
      <c r="B66" s="23" t="str">
        <v>매매</v>
      </c>
      <c r="C66" s="30">
        <v>1</v>
      </c>
      <c r="D66" s="23" t="str">
        <v>2026-07-29</v>
      </c>
      <c r="E66" s="26">
        <v>1120000000</v>
      </c>
      <c r="F66" s="26">
        <v>0</v>
      </c>
      <c r="G66" s="26">
        <v>0</v>
      </c>
      <c r="H66" s="30">
        <v>13</v>
      </c>
    </row>
    <row r="67">
      <c r="A67" s="28">
        <v>84.88</v>
      </c>
      <c r="B67" s="23" t="str">
        <v>매매</v>
      </c>
      <c r="C67" s="30">
        <v>2</v>
      </c>
      <c r="D67" s="23" t="str">
        <v>2026-07-26</v>
      </c>
      <c r="E67" s="26">
        <v>1200000000</v>
      </c>
      <c r="F67" s="26">
        <v>0</v>
      </c>
      <c r="G67" s="26">
        <v>0</v>
      </c>
      <c r="H67" s="30">
        <v>22</v>
      </c>
    </row>
    <row r="68">
      <c r="A68" s="28">
        <v>84.88</v>
      </c>
      <c r="B68" s="23" t="str">
        <v>매매</v>
      </c>
      <c r="C68" s="30">
        <v>3</v>
      </c>
      <c r="D68" s="23" t="str">
        <v>2026-07-11</v>
      </c>
      <c r="E68" s="26">
        <v>1048000000</v>
      </c>
      <c r="F68" s="26">
        <v>0</v>
      </c>
      <c r="G68" s="26">
        <v>0</v>
      </c>
      <c r="H68" s="30">
        <v>29</v>
      </c>
    </row>
    <row r="69">
      <c r="A69" s="28">
        <v>84.88</v>
      </c>
      <c r="B69" s="23" t="str">
        <v>매매</v>
      </c>
      <c r="C69" s="30">
        <v>4</v>
      </c>
      <c r="D69" s="23" t="str">
        <v>2026-07-10</v>
      </c>
      <c r="E69" s="26">
        <v>1145000000</v>
      </c>
      <c r="F69" s="26">
        <v>0</v>
      </c>
      <c r="G69" s="26">
        <v>0</v>
      </c>
      <c r="H69" s="30">
        <v>13</v>
      </c>
    </row>
    <row r="70">
      <c r="A70" s="28">
        <v>84.88</v>
      </c>
      <c r="B70" s="23" t="str">
        <v>매매</v>
      </c>
      <c r="C70" s="30">
        <v>5</v>
      </c>
      <c r="D70" s="23" t="str">
        <v>2026-07-10</v>
      </c>
      <c r="E70" s="26">
        <v>1100000000</v>
      </c>
      <c r="F70" s="26">
        <v>0</v>
      </c>
      <c r="G70" s="26">
        <v>0</v>
      </c>
      <c r="H70" s="30">
        <v>8</v>
      </c>
    </row>
    <row r="71">
      <c r="A71" s="28">
        <v>84.88</v>
      </c>
      <c r="B71" s="23" t="str">
        <v>매매</v>
      </c>
      <c r="C71" s="30">
        <v>6</v>
      </c>
      <c r="D71" s="23" t="str">
        <v>2026-07-06</v>
      </c>
      <c r="E71" s="26">
        <v>925000000</v>
      </c>
      <c r="F71" s="26">
        <v>0</v>
      </c>
      <c r="G71" s="26">
        <v>0</v>
      </c>
      <c r="H71" s="30">
        <v>2</v>
      </c>
    </row>
    <row r="72">
      <c r="A72" s="28">
        <v>84.88</v>
      </c>
      <c r="B72" s="23" t="str">
        <v>매매</v>
      </c>
      <c r="C72" s="30">
        <v>7</v>
      </c>
      <c r="D72" s="23" t="str">
        <v>2026-07-04</v>
      </c>
      <c r="E72" s="26">
        <v>1010000000</v>
      </c>
      <c r="F72" s="26">
        <v>0</v>
      </c>
      <c r="G72" s="26">
        <v>0</v>
      </c>
      <c r="H72" s="30">
        <v>2</v>
      </c>
    </row>
    <row r="73">
      <c r="A73" s="28">
        <v>84.88</v>
      </c>
      <c r="B73" s="23" t="str">
        <v>매매</v>
      </c>
      <c r="C73" s="30">
        <v>8</v>
      </c>
      <c r="D73" s="23" t="str">
        <v>2026-07-04</v>
      </c>
      <c r="E73" s="26">
        <v>1092000000</v>
      </c>
      <c r="F73" s="26">
        <v>0</v>
      </c>
      <c r="G73" s="26">
        <v>0</v>
      </c>
      <c r="H73" s="30">
        <v>21</v>
      </c>
    </row>
    <row r="74">
      <c r="A74" s="28">
        <v>84.88</v>
      </c>
      <c r="B74" s="23" t="str">
        <v>매매</v>
      </c>
      <c r="C74" s="30">
        <v>9</v>
      </c>
      <c r="D74" s="23" t="str">
        <v>2026-06-27</v>
      </c>
      <c r="E74" s="26">
        <v>1020000000</v>
      </c>
      <c r="F74" s="26">
        <v>0</v>
      </c>
      <c r="G74" s="26">
        <v>0</v>
      </c>
      <c r="H74" s="30">
        <v>3</v>
      </c>
    </row>
    <row r="75">
      <c r="A75" s="28">
        <v>84.88</v>
      </c>
      <c r="B75" s="23" t="str">
        <v>매매</v>
      </c>
      <c r="C75" s="30">
        <v>10</v>
      </c>
      <c r="D75" s="23" t="str">
        <v>2026-06-26</v>
      </c>
      <c r="E75" s="26">
        <v>1078000000</v>
      </c>
      <c r="F75" s="26">
        <v>0</v>
      </c>
      <c r="G75" s="26">
        <v>0</v>
      </c>
      <c r="H75" s="30">
        <v>17</v>
      </c>
    </row>
    <row r="76">
      <c r="A76" s="28">
        <v>84.88</v>
      </c>
      <c r="B76" s="23" t="str">
        <v>전세</v>
      </c>
      <c r="C76" s="30">
        <v>1</v>
      </c>
      <c r="D76" s="23" t="str">
        <v>2026-08-11</v>
      </c>
      <c r="E76" s="26">
        <v>463000000</v>
      </c>
      <c r="F76" s="26">
        <v>463000000</v>
      </c>
      <c r="G76" s="26">
        <v>0</v>
      </c>
      <c r="H76" s="30">
        <v>27</v>
      </c>
    </row>
    <row r="77">
      <c r="A77" s="28">
        <v>84.88</v>
      </c>
      <c r="B77" s="23" t="str">
        <v>전세</v>
      </c>
      <c r="C77" s="30">
        <v>2</v>
      </c>
      <c r="D77" s="23" t="str">
        <v>2026-08-11</v>
      </c>
      <c r="E77" s="26">
        <v>660000000</v>
      </c>
      <c r="F77" s="26">
        <v>660000000</v>
      </c>
      <c r="G77" s="26">
        <v>0</v>
      </c>
      <c r="H77" s="30">
        <v>2</v>
      </c>
    </row>
    <row r="78">
      <c r="A78" s="28">
        <v>84.88</v>
      </c>
      <c r="B78" s="23" t="str">
        <v>전세</v>
      </c>
      <c r="C78" s="30">
        <v>3</v>
      </c>
      <c r="D78" s="23" t="str">
        <v>2026-08-11</v>
      </c>
      <c r="E78" s="26">
        <v>670000000</v>
      </c>
      <c r="F78" s="26">
        <v>670000000</v>
      </c>
      <c r="G78" s="26">
        <v>0</v>
      </c>
      <c r="H78" s="30">
        <v>20</v>
      </c>
    </row>
    <row r="79">
      <c r="A79" s="28">
        <v>84.88</v>
      </c>
      <c r="B79" s="23" t="str">
        <v>전세</v>
      </c>
      <c r="C79" s="30">
        <v>4</v>
      </c>
      <c r="D79" s="23" t="str">
        <v>2026-08-07</v>
      </c>
      <c r="E79" s="26">
        <v>670000000</v>
      </c>
      <c r="F79" s="26">
        <v>670000000</v>
      </c>
      <c r="G79" s="26">
        <v>0</v>
      </c>
      <c r="H79" s="30">
        <v>16</v>
      </c>
    </row>
    <row r="80">
      <c r="A80" s="28">
        <v>84.88</v>
      </c>
      <c r="B80" s="23" t="str">
        <v>전세</v>
      </c>
      <c r="C80" s="30">
        <v>5</v>
      </c>
      <c r="D80" s="23" t="str">
        <v>2026-07-25</v>
      </c>
      <c r="E80" s="26">
        <v>504000000</v>
      </c>
      <c r="F80" s="26">
        <v>504000000</v>
      </c>
      <c r="G80" s="26">
        <v>0</v>
      </c>
      <c r="H80" s="30">
        <v>24</v>
      </c>
    </row>
    <row r="81">
      <c r="A81" s="28">
        <v>84.88</v>
      </c>
      <c r="B81" s="23" t="str">
        <v>전세</v>
      </c>
      <c r="C81" s="30">
        <v>6</v>
      </c>
      <c r="D81" s="23" t="str">
        <v>2026-07-04</v>
      </c>
      <c r="E81" s="26">
        <v>660000000</v>
      </c>
      <c r="F81" s="26">
        <v>660000000</v>
      </c>
      <c r="G81" s="26">
        <v>0</v>
      </c>
      <c r="H81" s="30">
        <v>10</v>
      </c>
    </row>
    <row r="82">
      <c r="A82" s="28">
        <v>84.88</v>
      </c>
      <c r="B82" s="23" t="str">
        <v>전세</v>
      </c>
      <c r="C82" s="30">
        <v>7</v>
      </c>
      <c r="D82" s="23" t="str">
        <v>2026-06-27</v>
      </c>
      <c r="E82" s="26">
        <v>670000000</v>
      </c>
      <c r="F82" s="26">
        <v>670000000</v>
      </c>
      <c r="G82" s="26">
        <v>0</v>
      </c>
      <c r="H82" s="30">
        <v>23</v>
      </c>
    </row>
    <row r="83">
      <c r="A83" s="28">
        <v>84.88</v>
      </c>
      <c r="B83" s="23" t="str">
        <v>전세</v>
      </c>
      <c r="C83" s="30">
        <v>8</v>
      </c>
      <c r="D83" s="23" t="str">
        <v>2026-06-23</v>
      </c>
      <c r="E83" s="26">
        <v>504000000</v>
      </c>
      <c r="F83" s="26">
        <v>504000000</v>
      </c>
      <c r="G83" s="26">
        <v>0</v>
      </c>
      <c r="H83" s="30">
        <v>4</v>
      </c>
    </row>
    <row r="84">
      <c r="A84" s="28">
        <v>84.88</v>
      </c>
      <c r="B84" s="23" t="str">
        <v>전세</v>
      </c>
      <c r="C84" s="30">
        <v>9</v>
      </c>
      <c r="D84" s="23" t="str">
        <v>2026-06-20</v>
      </c>
      <c r="E84" s="26">
        <v>630000000</v>
      </c>
      <c r="F84" s="26">
        <v>630000000</v>
      </c>
      <c r="G84" s="26">
        <v>0</v>
      </c>
      <c r="H84" s="30">
        <v>6</v>
      </c>
    </row>
    <row r="85">
      <c r="A85" s="28">
        <v>84.88</v>
      </c>
      <c r="B85" s="23" t="str">
        <v>전세</v>
      </c>
      <c r="C85" s="30">
        <v>10</v>
      </c>
      <c r="D85" s="23" t="str">
        <v>2026-06-20</v>
      </c>
      <c r="E85" s="26">
        <v>550000000</v>
      </c>
      <c r="F85" s="26">
        <v>550000000</v>
      </c>
      <c r="G85" s="26">
        <v>0</v>
      </c>
      <c r="H85" s="30">
        <v>21</v>
      </c>
    </row>
    <row r="86">
      <c r="A86" s="28">
        <v>84.88</v>
      </c>
      <c r="B86" s="23" t="str">
        <v>월세</v>
      </c>
      <c r="C86" s="30">
        <v>1</v>
      </c>
      <c r="D86" s="23" t="str">
        <v>2026-08-01</v>
      </c>
      <c r="F86" s="26">
        <v>200000000</v>
      </c>
      <c r="G86" s="26">
        <v>1900000</v>
      </c>
      <c r="H86" s="30">
        <v>8</v>
      </c>
    </row>
    <row r="87">
      <c r="A87" s="28">
        <v>84.88</v>
      </c>
      <c r="B87" s="23" t="str">
        <v>월세</v>
      </c>
      <c r="C87" s="30">
        <v>2</v>
      </c>
      <c r="D87" s="23" t="str">
        <v>2026-07-24</v>
      </c>
      <c r="F87" s="26">
        <v>250000000</v>
      </c>
      <c r="G87" s="26">
        <v>1150000</v>
      </c>
      <c r="H87" s="30">
        <v>8</v>
      </c>
    </row>
    <row r="88">
      <c r="A88" s="28">
        <v>84.88</v>
      </c>
      <c r="B88" s="23" t="str">
        <v>월세</v>
      </c>
      <c r="C88" s="30">
        <v>3</v>
      </c>
      <c r="D88" s="23" t="str">
        <v>2026-06-13</v>
      </c>
      <c r="F88" s="26">
        <v>150000000</v>
      </c>
      <c r="G88" s="26">
        <v>2500000</v>
      </c>
      <c r="H88" s="30">
        <v>26</v>
      </c>
    </row>
    <row r="89">
      <c r="A89" s="28">
        <v>84.88</v>
      </c>
      <c r="B89" s="23" t="str">
        <v>월세</v>
      </c>
      <c r="C89" s="30">
        <v>4</v>
      </c>
      <c r="D89" s="23" t="str">
        <v>2026-05-11</v>
      </c>
      <c r="F89" s="26">
        <v>100000000</v>
      </c>
      <c r="G89" s="26">
        <v>2000000</v>
      </c>
      <c r="H89" s="30">
        <v>1</v>
      </c>
    </row>
    <row r="90">
      <c r="A90" s="28">
        <v>84.88</v>
      </c>
      <c r="B90" s="23" t="str">
        <v>월세</v>
      </c>
      <c r="C90" s="30">
        <v>5</v>
      </c>
      <c r="D90" s="23" t="str">
        <v>2026-04-16</v>
      </c>
      <c r="F90" s="26">
        <v>530000000</v>
      </c>
      <c r="G90" s="26">
        <v>300000</v>
      </c>
      <c r="H90" s="30">
        <v>18</v>
      </c>
    </row>
    <row r="91">
      <c r="A91" s="28">
        <v>84.88</v>
      </c>
      <c r="B91" s="23" t="str">
        <v>월세</v>
      </c>
      <c r="C91" s="30">
        <v>6</v>
      </c>
      <c r="D91" s="23" t="str">
        <v>2026-03-14</v>
      </c>
      <c r="F91" s="26">
        <v>100000000</v>
      </c>
      <c r="G91" s="26">
        <v>2200000</v>
      </c>
      <c r="H91" s="30">
        <v>5</v>
      </c>
    </row>
    <row r="92">
      <c r="A92" s="28">
        <v>84.88</v>
      </c>
      <c r="B92" s="23" t="str">
        <v>월세</v>
      </c>
      <c r="C92" s="30">
        <v>7</v>
      </c>
      <c r="D92" s="23" t="str">
        <v>2026-02-27</v>
      </c>
      <c r="F92" s="26">
        <v>70000000</v>
      </c>
      <c r="G92" s="26">
        <v>2200000</v>
      </c>
      <c r="H92" s="30">
        <v>1</v>
      </c>
    </row>
    <row r="93">
      <c r="A93" s="28">
        <v>84.88</v>
      </c>
      <c r="B93" s="23" t="str">
        <v>월세</v>
      </c>
      <c r="C93" s="30">
        <v>8</v>
      </c>
      <c r="D93" s="23" t="str">
        <v>2026-01-31</v>
      </c>
      <c r="F93" s="26">
        <v>360000000</v>
      </c>
      <c r="G93" s="26">
        <v>540000</v>
      </c>
      <c r="H93" s="30">
        <v>13</v>
      </c>
    </row>
    <row r="94">
      <c r="A94" s="28">
        <v>84.88</v>
      </c>
      <c r="B94" s="23" t="str">
        <v>월세</v>
      </c>
      <c r="C94" s="30">
        <v>9</v>
      </c>
      <c r="D94" s="23" t="str">
        <v>2026-01-31</v>
      </c>
      <c r="F94" s="26">
        <v>70000000</v>
      </c>
      <c r="G94" s="26">
        <v>2500000</v>
      </c>
      <c r="H94" s="30">
        <v>27</v>
      </c>
    </row>
    <row r="95">
      <c r="A95" s="28">
        <v>84.88</v>
      </c>
      <c r="B95" s="23" t="str">
        <v>월세</v>
      </c>
      <c r="C95" s="30">
        <v>10</v>
      </c>
      <c r="D95" s="23" t="str">
        <v>2026-01-22</v>
      </c>
      <c r="F95" s="26">
        <v>450000000</v>
      </c>
      <c r="G95" s="26">
        <v>400000</v>
      </c>
      <c r="H95" s="30">
        <v>20</v>
      </c>
    </row>
    <row r="96">
      <c r="A96" s="28">
        <v>84.93</v>
      </c>
      <c r="B96" s="23" t="str">
        <v>매매</v>
      </c>
      <c r="C96" s="30">
        <v>1</v>
      </c>
      <c r="D96" s="23" t="str">
        <v>2026-07-16</v>
      </c>
      <c r="E96" s="26">
        <v>1100000000</v>
      </c>
      <c r="F96" s="26">
        <v>0</v>
      </c>
      <c r="G96" s="26">
        <v>0</v>
      </c>
      <c r="H96" s="30">
        <v>7</v>
      </c>
    </row>
    <row r="97">
      <c r="A97" s="28">
        <v>84.93</v>
      </c>
      <c r="B97" s="23" t="str">
        <v>매매</v>
      </c>
      <c r="C97" s="30">
        <v>2</v>
      </c>
      <c r="D97" s="23" t="str">
        <v>2026-07-07</v>
      </c>
      <c r="E97" s="26">
        <v>1045000000</v>
      </c>
      <c r="F97" s="26">
        <v>0</v>
      </c>
      <c r="G97" s="26">
        <v>0</v>
      </c>
      <c r="H97" s="30">
        <v>22</v>
      </c>
    </row>
    <row r="98">
      <c r="A98" s="28">
        <v>84.93</v>
      </c>
      <c r="B98" s="23" t="str">
        <v>매매</v>
      </c>
      <c r="C98" s="30">
        <v>3</v>
      </c>
      <c r="D98" s="23" t="str">
        <v>2026-06-25</v>
      </c>
      <c r="E98" s="26">
        <v>1050000000</v>
      </c>
      <c r="F98" s="26">
        <v>0</v>
      </c>
      <c r="G98" s="26">
        <v>0</v>
      </c>
      <c r="H98" s="30">
        <v>10</v>
      </c>
    </row>
    <row r="99">
      <c r="A99" s="28">
        <v>84.93</v>
      </c>
      <c r="B99" s="23" t="str">
        <v>매매</v>
      </c>
      <c r="C99" s="30">
        <v>4</v>
      </c>
      <c r="D99" s="23" t="str">
        <v>2026-06-15</v>
      </c>
      <c r="E99" s="26">
        <v>973000000</v>
      </c>
      <c r="F99" s="26">
        <v>0</v>
      </c>
      <c r="G99" s="26">
        <v>0</v>
      </c>
      <c r="H99" s="30">
        <v>29</v>
      </c>
    </row>
    <row r="100">
      <c r="A100" s="28">
        <v>84.93</v>
      </c>
      <c r="B100" s="23" t="str">
        <v>매매</v>
      </c>
      <c r="C100" s="30">
        <v>5</v>
      </c>
      <c r="D100" s="23" t="str">
        <v>2026-06-13</v>
      </c>
      <c r="E100" s="26">
        <v>990000000</v>
      </c>
      <c r="F100" s="26">
        <v>0</v>
      </c>
      <c r="G100" s="26">
        <v>0</v>
      </c>
      <c r="H100" s="30">
        <v>5</v>
      </c>
    </row>
    <row r="101">
      <c r="A101" s="28">
        <v>84.93</v>
      </c>
      <c r="B101" s="23" t="str">
        <v>매매</v>
      </c>
      <c r="C101" s="30">
        <v>6</v>
      </c>
      <c r="D101" s="23" t="str">
        <v>2026-05-26</v>
      </c>
      <c r="E101" s="26">
        <v>980000000</v>
      </c>
      <c r="F101" s="26">
        <v>0</v>
      </c>
      <c r="G101" s="26">
        <v>0</v>
      </c>
      <c r="H101" s="30">
        <v>6</v>
      </c>
    </row>
    <row r="102">
      <c r="A102" s="28">
        <v>84.93</v>
      </c>
      <c r="B102" s="23" t="str">
        <v>매매</v>
      </c>
      <c r="C102" s="30">
        <v>7</v>
      </c>
      <c r="D102" s="23" t="str">
        <v>2026-05-25</v>
      </c>
      <c r="E102" s="26">
        <v>970000000</v>
      </c>
      <c r="F102" s="26">
        <v>0</v>
      </c>
      <c r="G102" s="26">
        <v>0</v>
      </c>
      <c r="H102" s="30">
        <v>12</v>
      </c>
    </row>
    <row r="103">
      <c r="A103" s="28">
        <v>84.93</v>
      </c>
      <c r="B103" s="23" t="str">
        <v>매매</v>
      </c>
      <c r="C103" s="30">
        <v>8</v>
      </c>
      <c r="D103" s="23" t="str">
        <v>2026-05-23</v>
      </c>
      <c r="E103" s="26">
        <v>1035000000</v>
      </c>
      <c r="F103" s="26">
        <v>0</v>
      </c>
      <c r="G103" s="26">
        <v>0</v>
      </c>
      <c r="H103" s="30">
        <v>25</v>
      </c>
    </row>
    <row r="104">
      <c r="A104" s="28">
        <v>84.93</v>
      </c>
      <c r="B104" s="23" t="str">
        <v>매매</v>
      </c>
      <c r="C104" s="30">
        <v>9</v>
      </c>
      <c r="D104" s="23" t="str">
        <v>2026-05-21</v>
      </c>
      <c r="E104" s="26">
        <v>1010000000</v>
      </c>
      <c r="F104" s="26">
        <v>0</v>
      </c>
      <c r="G104" s="26">
        <v>0</v>
      </c>
      <c r="H104" s="30">
        <v>25</v>
      </c>
    </row>
    <row r="105">
      <c r="A105" s="28">
        <v>84.93</v>
      </c>
      <c r="B105" s="23" t="str">
        <v>매매</v>
      </c>
      <c r="C105" s="30">
        <v>10</v>
      </c>
      <c r="D105" s="23" t="str">
        <v>2026-05-14</v>
      </c>
      <c r="E105" s="26">
        <v>975000000</v>
      </c>
      <c r="F105" s="26">
        <v>0</v>
      </c>
      <c r="G105" s="26">
        <v>0</v>
      </c>
      <c r="H105" s="30">
        <v>29</v>
      </c>
    </row>
    <row r="106">
      <c r="A106" s="28">
        <v>84.93</v>
      </c>
      <c r="B106" s="23" t="str">
        <v>전세</v>
      </c>
      <c r="C106" s="30">
        <v>1</v>
      </c>
      <c r="D106" s="23" t="str">
        <v>2026-07-20</v>
      </c>
      <c r="E106" s="26">
        <v>600000000</v>
      </c>
      <c r="F106" s="26">
        <v>600000000</v>
      </c>
      <c r="G106" s="26">
        <v>0</v>
      </c>
      <c r="H106" s="30">
        <v>13</v>
      </c>
    </row>
    <row r="107">
      <c r="A107" s="28">
        <v>84.93</v>
      </c>
      <c r="B107" s="23" t="str">
        <v>전세</v>
      </c>
      <c r="C107" s="30">
        <v>2</v>
      </c>
      <c r="D107" s="23" t="str">
        <v>2026-07-15</v>
      </c>
      <c r="E107" s="26">
        <v>580000000</v>
      </c>
      <c r="F107" s="26">
        <v>580000000</v>
      </c>
      <c r="G107" s="26">
        <v>0</v>
      </c>
      <c r="H107" s="30">
        <v>22</v>
      </c>
    </row>
    <row r="108">
      <c r="A108" s="28">
        <v>84.93</v>
      </c>
      <c r="B108" s="23" t="str">
        <v>전세</v>
      </c>
      <c r="C108" s="30">
        <v>3</v>
      </c>
      <c r="D108" s="23" t="str">
        <v>2026-07-13</v>
      </c>
      <c r="E108" s="26">
        <v>620000000</v>
      </c>
      <c r="F108" s="26">
        <v>620000000</v>
      </c>
      <c r="G108" s="26">
        <v>0</v>
      </c>
      <c r="H108" s="30">
        <v>13</v>
      </c>
    </row>
    <row r="109">
      <c r="A109" s="28">
        <v>84.93</v>
      </c>
      <c r="B109" s="23" t="str">
        <v>전세</v>
      </c>
      <c r="C109" s="30">
        <v>4</v>
      </c>
      <c r="D109" s="23" t="str">
        <v>2026-07-11</v>
      </c>
      <c r="E109" s="26">
        <v>400000000</v>
      </c>
      <c r="F109" s="26">
        <v>400000000</v>
      </c>
      <c r="G109" s="26">
        <v>0</v>
      </c>
      <c r="H109" s="30">
        <v>4</v>
      </c>
    </row>
    <row r="110">
      <c r="A110" s="28">
        <v>84.93</v>
      </c>
      <c r="B110" s="23" t="str">
        <v>전세</v>
      </c>
      <c r="C110" s="30">
        <v>5</v>
      </c>
      <c r="D110" s="23" t="str">
        <v>2026-07-11</v>
      </c>
      <c r="E110" s="26">
        <v>620000000</v>
      </c>
      <c r="F110" s="26">
        <v>620000000</v>
      </c>
      <c r="G110" s="26">
        <v>0</v>
      </c>
      <c r="H110" s="30">
        <v>10</v>
      </c>
    </row>
    <row r="111">
      <c r="A111" s="28">
        <v>84.93</v>
      </c>
      <c r="B111" s="23" t="str">
        <v>전세</v>
      </c>
      <c r="C111" s="30">
        <v>6</v>
      </c>
      <c r="D111" s="23" t="str">
        <v>2026-07-11</v>
      </c>
      <c r="E111" s="26">
        <v>620000000</v>
      </c>
      <c r="F111" s="26">
        <v>620000000</v>
      </c>
      <c r="G111" s="26">
        <v>0</v>
      </c>
      <c r="H111" s="30">
        <v>3</v>
      </c>
    </row>
    <row r="112">
      <c r="A112" s="28">
        <v>84.93</v>
      </c>
      <c r="B112" s="23" t="str">
        <v>전세</v>
      </c>
      <c r="C112" s="30">
        <v>7</v>
      </c>
      <c r="D112" s="23" t="str">
        <v>2026-07-06</v>
      </c>
      <c r="E112" s="26">
        <v>620000000</v>
      </c>
      <c r="F112" s="26">
        <v>620000000</v>
      </c>
      <c r="G112" s="26">
        <v>0</v>
      </c>
      <c r="H112" s="30">
        <v>6</v>
      </c>
    </row>
    <row r="113">
      <c r="A113" s="28">
        <v>84.93</v>
      </c>
      <c r="B113" s="23" t="str">
        <v>전세</v>
      </c>
      <c r="C113" s="30">
        <v>8</v>
      </c>
      <c r="D113" s="23" t="str">
        <v>2026-06-13</v>
      </c>
      <c r="E113" s="26">
        <v>350000000</v>
      </c>
      <c r="F113" s="26">
        <v>350000000</v>
      </c>
      <c r="G113" s="26">
        <v>0</v>
      </c>
      <c r="H113" s="30">
        <v>11</v>
      </c>
    </row>
    <row r="114">
      <c r="A114" s="28">
        <v>84.93</v>
      </c>
      <c r="B114" s="23" t="str">
        <v>전세</v>
      </c>
      <c r="C114" s="30">
        <v>9</v>
      </c>
      <c r="D114" s="23" t="str">
        <v>2026-06-11</v>
      </c>
      <c r="E114" s="26">
        <v>630000000</v>
      </c>
      <c r="F114" s="26">
        <v>630000000</v>
      </c>
      <c r="G114" s="26">
        <v>0</v>
      </c>
      <c r="H114" s="30">
        <v>13</v>
      </c>
    </row>
    <row r="115">
      <c r="A115" s="28">
        <v>84.93</v>
      </c>
      <c r="B115" s="23" t="str">
        <v>전세</v>
      </c>
      <c r="C115" s="30">
        <v>10</v>
      </c>
      <c r="D115" s="23" t="str">
        <v>2026-04-27</v>
      </c>
      <c r="E115" s="26">
        <v>620000000</v>
      </c>
      <c r="F115" s="26">
        <v>620000000</v>
      </c>
      <c r="G115" s="26">
        <v>0</v>
      </c>
      <c r="H115" s="30">
        <v>5</v>
      </c>
    </row>
    <row r="116">
      <c r="A116" s="28">
        <v>84.93</v>
      </c>
      <c r="B116" s="23" t="str">
        <v>월세</v>
      </c>
      <c r="C116" s="30">
        <v>1</v>
      </c>
      <c r="D116" s="23" t="str">
        <v>2026-07-30</v>
      </c>
      <c r="F116" s="26">
        <v>200000000</v>
      </c>
      <c r="G116" s="26">
        <v>2000000</v>
      </c>
      <c r="H116" s="30">
        <v>18</v>
      </c>
    </row>
    <row r="117">
      <c r="A117" s="28">
        <v>84.93</v>
      </c>
      <c r="B117" s="23" t="str">
        <v>월세</v>
      </c>
      <c r="C117" s="30">
        <v>2</v>
      </c>
      <c r="D117" s="23" t="str">
        <v>2026-07-04</v>
      </c>
      <c r="F117" s="26">
        <v>500000000</v>
      </c>
      <c r="G117" s="26">
        <v>700000</v>
      </c>
      <c r="H117" s="30">
        <v>22</v>
      </c>
    </row>
    <row r="118">
      <c r="A118" s="28">
        <v>84.93</v>
      </c>
      <c r="B118" s="23" t="str">
        <v>월세</v>
      </c>
      <c r="C118" s="30">
        <v>3</v>
      </c>
      <c r="D118" s="23" t="str">
        <v>2026-01-08</v>
      </c>
      <c r="F118" s="26">
        <v>50000000</v>
      </c>
      <c r="G118" s="26">
        <v>2300000</v>
      </c>
      <c r="H118" s="30">
        <v>18</v>
      </c>
    </row>
    <row r="119">
      <c r="A119" s="28">
        <v>84.93</v>
      </c>
      <c r="B119" s="23" t="str">
        <v>월세</v>
      </c>
      <c r="C119" s="30">
        <v>4</v>
      </c>
      <c r="D119" s="23" t="str">
        <v>2025-12-12</v>
      </c>
      <c r="F119" s="26">
        <v>400000000</v>
      </c>
      <c r="G119" s="26">
        <v>1050000</v>
      </c>
      <c r="H119" s="30">
        <v>11</v>
      </c>
    </row>
    <row r="120">
      <c r="A120" s="28">
        <v>84.93</v>
      </c>
      <c r="B120" s="23" t="str">
        <v>월세</v>
      </c>
      <c r="C120" s="30">
        <v>5</v>
      </c>
      <c r="D120" s="23" t="str">
        <v>2025-11-17</v>
      </c>
      <c r="F120" s="26">
        <v>300000000</v>
      </c>
      <c r="G120" s="26">
        <v>1500000</v>
      </c>
      <c r="H120" s="30">
        <v>20</v>
      </c>
    </row>
    <row r="121">
      <c r="A121" s="28">
        <v>84.93</v>
      </c>
      <c r="B121" s="23" t="str">
        <v>월세</v>
      </c>
      <c r="C121" s="30">
        <v>6</v>
      </c>
      <c r="D121" s="23" t="str">
        <v>2025-11-13</v>
      </c>
      <c r="F121" s="26">
        <v>250000000</v>
      </c>
      <c r="G121" s="26">
        <v>1500000</v>
      </c>
      <c r="H121" s="30">
        <v>22</v>
      </c>
    </row>
    <row r="122">
      <c r="A122" s="28">
        <v>84.93</v>
      </c>
      <c r="B122" s="23" t="str">
        <v>월세</v>
      </c>
      <c r="C122" s="30">
        <v>7</v>
      </c>
      <c r="D122" s="23" t="str">
        <v>2025-04-26</v>
      </c>
      <c r="F122" s="26">
        <v>50000000</v>
      </c>
      <c r="G122" s="26">
        <v>2200000</v>
      </c>
      <c r="H122" s="30">
        <v>21</v>
      </c>
    </row>
    <row r="123">
      <c r="A123" s="28">
        <v>84.93</v>
      </c>
      <c r="B123" s="23" t="str">
        <v>월세</v>
      </c>
      <c r="C123" s="30">
        <v>8</v>
      </c>
      <c r="D123" s="23" t="str">
        <v>2025-03-04</v>
      </c>
      <c r="F123" s="26">
        <v>370000000</v>
      </c>
      <c r="G123" s="26">
        <v>700000</v>
      </c>
      <c r="H123" s="30">
        <v>22</v>
      </c>
    </row>
    <row r="124">
      <c r="A124" s="28">
        <v>84.93</v>
      </c>
      <c r="B124" s="23" t="str">
        <v>월세</v>
      </c>
      <c r="C124" s="30">
        <v>9</v>
      </c>
      <c r="D124" s="23" t="str">
        <v>2025-03-01</v>
      </c>
      <c r="F124" s="26">
        <v>300000000</v>
      </c>
      <c r="G124" s="26">
        <v>1200000</v>
      </c>
      <c r="H124" s="30">
        <v>27</v>
      </c>
    </row>
    <row r="125">
      <c r="A125" s="28">
        <v>84.93</v>
      </c>
      <c r="B125" s="23" t="str">
        <v>월세</v>
      </c>
      <c r="C125" s="30">
        <v>10</v>
      </c>
      <c r="D125" s="23" t="str">
        <v>2025-01-21</v>
      </c>
      <c r="F125" s="26">
        <v>100000000</v>
      </c>
      <c r="G125" s="26">
        <v>2000000</v>
      </c>
      <c r="H125" s="30">
        <v>3</v>
      </c>
    </row>
  </sheetData>
  <autoFilter ref="A5:H125"/>
  <mergeCells count="1">
    <mergeCell ref="A1:H1"/>
  </mergeCells>
  <ignoredErrors>
    <ignoredError numberStoredAsText="1" sqref="A1:H1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지역요약</vt:lpstr>
      <vt:lpstr>월별거래량</vt:lpstr>
      <vt:lpstr>주요단지가격변동</vt:lpstr>
      <vt:lpstr>주간아파트시세</vt:lpstr>
      <vt:lpstr>입주물량</vt:lpstr>
      <vt:lpstr>청약경쟁률</vt:lpstr>
      <vt:lpstr>인구</vt:lpstr>
      <vt:lpstr>미분양</vt:lpstr>
      <vt:lpstr>선택단지최근TOP10</vt:lpstr>
      <vt:lpstr>선택단지최근1년</vt:lpstr>
      <vt:lpstr>평형별시세</vt:lpstr>
      <vt:lpstr>실거래_요약</vt:lpstr>
      <vt:lpstr>실거래_전체추이</vt:lpstr>
      <vt:lpstr>실거래_유형별신호</vt:lpstr>
      <vt:lpstr>실거래_유형별월간</vt:lpstr>
      <vt:lpstr>실거래_거래유형전환</vt:lpstr>
      <vt:lpstr>실거래_유형내거래전환</vt:lpstr>
      <vt:lpstr>실거래_지역비교</vt:lpstr>
      <vt:lpstr>실거래_하위지역유형흐름</vt:lpstr>
      <vt:lpstr>실거래_하위지역거래전환</vt:lpstr>
      <vt:lpstr>실거래_분석집계원자료</vt:lpstr>
      <vt:lpstr>실거래_집계기준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